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arobasemedia-my.sharepoint.com/personal/yann_librati_francophonia_com/Documents/Bureau Cloud/Développement/Cartographie/Italie/"/>
    </mc:Choice>
  </mc:AlternateContent>
  <xr:revisionPtr revIDLastSave="0" documentId="8_{BC88F3D0-D191-4DAE-9120-D121EA3A580E}" xr6:coauthVersionLast="47" xr6:coauthVersionMax="47" xr10:uidLastSave="{00000000-0000-0000-0000-000000000000}"/>
  <bookViews>
    <workbookView xWindow="-98" yWindow="-98" windowWidth="21795" windowHeight="12975" tabRatio="500" xr2:uid="{00000000-000D-0000-FFFF-FFFF00000000}"/>
  </bookViews>
  <sheets>
    <sheet name="00 · Lisez-moi" sheetId="1" r:id="rId1"/>
    <sheet name="01 · Tableau de bord" sheetId="2" r:id="rId2"/>
    <sheet name="02 · Établissements" sheetId="3" r:id="rId3"/>
    <sheet name="03 · Top 30" sheetId="4" r:id="rId4"/>
    <sheet name="04 · Pipeline HubSpot" sheetId="5" r:id="rId5"/>
    <sheet name="05 · Contacts HubSpot" sheetId="6" r:id="rId6"/>
    <sheet name="06 · Benchmark concurrents" sheetId="7" r:id="rId7"/>
    <sheet name="07 · Agences partenaires" sheetId="8" r:id="rId8"/>
    <sheet name="08 · Fidélisation" sheetId="9" r:id="rId9"/>
    <sheet name="09 · Groupes reportés" sheetId="10" r:id="rId10"/>
    <sheet name="10 · Réseau" sheetId="11" r:id="rId11"/>
    <sheet name="11 · Erasmus" sheetId="12" r:id="rId12"/>
  </sheets>
  <definedNames>
    <definedName name="_xlnm._FilterDatabase" localSheetId="2" hidden="1">'02 · Établissements'!$B$9:$AG$391</definedName>
    <definedName name="_xlnm._FilterDatabase" localSheetId="3" hidden="1">'03 · Top 30'!$B$9:$K$39</definedName>
    <definedName name="_xlnm._FilterDatabase" localSheetId="5" hidden="1">'05 · Contacts HubSpot'!$B$9:$J$13</definedName>
    <definedName name="_xlnm._FilterDatabase" localSheetId="6" hidden="1">'06 · Benchmark concurrents'!$B$9:$X$18</definedName>
    <definedName name="_xlnm._FilterDatabase" localSheetId="7" hidden="1">'07 · Agences partenaires'!$B$9:$Q$21</definedName>
    <definedName name="_xlnm._FilterDatabase" localSheetId="8" hidden="1">'08 · Fidélisation'!$B$9:$O$51</definedName>
    <definedName name="_xlnm._FilterDatabase" localSheetId="9" hidden="1">'09 · Groupes reportés'!$B$9:$O$94</definedName>
    <definedName name="_xlnm._FilterDatabase" localSheetId="10" hidden="1">'10 · Réseau'!$B$9:$L$29</definedName>
    <definedName name="_xlnm._FilterDatabase" localSheetId="11" hidden="1">'11 · Erasmus'!$B$9:$J$12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12" l="1"/>
  <c r="G95" i="10"/>
  <c r="G52" i="9"/>
  <c r="E22" i="5"/>
  <c r="AF391" i="3"/>
  <c r="AD391" i="3"/>
  <c r="AH391" i="3" s="1"/>
  <c r="AC391" i="3"/>
  <c r="AB391" i="3"/>
  <c r="AA391" i="3"/>
  <c r="AD390" i="3"/>
  <c r="AC390" i="3"/>
  <c r="AB390" i="3"/>
  <c r="AA390" i="3"/>
  <c r="AC389" i="3"/>
  <c r="AB389" i="3"/>
  <c r="AA389" i="3"/>
  <c r="AC388" i="3"/>
  <c r="AB388" i="3"/>
  <c r="AA388" i="3"/>
  <c r="AD388" i="3" s="1"/>
  <c r="AH388" i="3" s="1"/>
  <c r="AH387" i="3"/>
  <c r="AC387" i="3"/>
  <c r="AB387" i="3"/>
  <c r="AA387" i="3"/>
  <c r="AD387" i="3" s="1"/>
  <c r="AF387" i="3" s="1"/>
  <c r="AD386" i="3"/>
  <c r="AC386" i="3"/>
  <c r="AB386" i="3"/>
  <c r="AA386" i="3"/>
  <c r="AC385" i="3"/>
  <c r="AB385" i="3"/>
  <c r="AA385" i="3"/>
  <c r="AC384" i="3"/>
  <c r="AB384" i="3"/>
  <c r="AA384" i="3"/>
  <c r="AD384" i="3" s="1"/>
  <c r="AD383" i="3"/>
  <c r="AH383" i="3" s="1"/>
  <c r="AC383" i="3"/>
  <c r="AB383" i="3"/>
  <c r="AA383" i="3"/>
  <c r="AF382" i="3"/>
  <c r="AC382" i="3"/>
  <c r="AB382" i="3"/>
  <c r="AA382" i="3"/>
  <c r="AD382" i="3" s="1"/>
  <c r="AH382" i="3" s="1"/>
  <c r="AD381" i="3"/>
  <c r="AH381" i="3" s="1"/>
  <c r="AC381" i="3"/>
  <c r="AB381" i="3"/>
  <c r="AA381" i="3"/>
  <c r="AD380" i="3"/>
  <c r="AC380" i="3"/>
  <c r="AB380" i="3"/>
  <c r="AA380" i="3"/>
  <c r="AC379" i="3"/>
  <c r="AB379" i="3"/>
  <c r="AD379" i="3" s="1"/>
  <c r="AA379" i="3"/>
  <c r="AD378" i="3"/>
  <c r="AC378" i="3"/>
  <c r="AB378" i="3"/>
  <c r="AA378" i="3"/>
  <c r="AC377" i="3"/>
  <c r="AB377" i="3"/>
  <c r="AA377" i="3"/>
  <c r="AC376" i="3"/>
  <c r="AB376" i="3"/>
  <c r="AA376" i="3"/>
  <c r="AC375" i="3"/>
  <c r="AB375" i="3"/>
  <c r="AA375" i="3"/>
  <c r="AC374" i="3"/>
  <c r="AB374" i="3"/>
  <c r="AA374" i="3"/>
  <c r="AD373" i="3"/>
  <c r="AH373" i="3" s="1"/>
  <c r="AC373" i="3"/>
  <c r="AB373" i="3"/>
  <c r="AA373" i="3"/>
  <c r="AD372" i="3"/>
  <c r="AC372" i="3"/>
  <c r="AB372" i="3"/>
  <c r="AA372" i="3"/>
  <c r="AC371" i="3"/>
  <c r="AB371" i="3"/>
  <c r="AA371" i="3"/>
  <c r="AD371" i="3" s="1"/>
  <c r="AC370" i="3"/>
  <c r="AD370" i="3" s="1"/>
  <c r="AH370" i="3" s="1"/>
  <c r="AB370" i="3"/>
  <c r="AA370" i="3"/>
  <c r="AC369" i="3"/>
  <c r="AB369" i="3"/>
  <c r="AA369" i="3"/>
  <c r="AD369" i="3" s="1"/>
  <c r="AH369" i="3" s="1"/>
  <c r="AC368" i="3"/>
  <c r="AD368" i="3" s="1"/>
  <c r="AB368" i="3"/>
  <c r="AA368" i="3"/>
  <c r="AC367" i="3"/>
  <c r="AB367" i="3"/>
  <c r="AD367" i="3" s="1"/>
  <c r="AA367" i="3"/>
  <c r="AC366" i="3"/>
  <c r="AB366" i="3"/>
  <c r="AA366" i="3"/>
  <c r="AD365" i="3"/>
  <c r="AC365" i="3"/>
  <c r="AB365" i="3"/>
  <c r="AA365" i="3"/>
  <c r="AC364" i="3"/>
  <c r="AB364" i="3"/>
  <c r="AA364" i="3"/>
  <c r="AD364" i="3" s="1"/>
  <c r="AH364" i="3" s="1"/>
  <c r="AC363" i="3"/>
  <c r="AB363" i="3"/>
  <c r="AA363" i="3"/>
  <c r="AC362" i="3"/>
  <c r="AB362" i="3"/>
  <c r="AA362" i="3"/>
  <c r="AD362" i="3" s="1"/>
  <c r="AH362" i="3" s="1"/>
  <c r="AC361" i="3"/>
  <c r="AB361" i="3"/>
  <c r="AA361" i="3"/>
  <c r="AD361" i="3" s="1"/>
  <c r="AH361" i="3" s="1"/>
  <c r="AC360" i="3"/>
  <c r="AD360" i="3" s="1"/>
  <c r="AB360" i="3"/>
  <c r="AA360" i="3"/>
  <c r="AC359" i="3"/>
  <c r="AB359" i="3"/>
  <c r="AA359" i="3"/>
  <c r="AD359" i="3" s="1"/>
  <c r="AC358" i="3"/>
  <c r="AB358" i="3"/>
  <c r="AA358" i="3"/>
  <c r="AC357" i="3"/>
  <c r="AD357" i="3" s="1"/>
  <c r="AF357" i="3" s="1"/>
  <c r="AB357" i="3"/>
  <c r="AA357" i="3"/>
  <c r="AC356" i="3"/>
  <c r="AB356" i="3"/>
  <c r="AA356" i="3"/>
  <c r="AD356" i="3" s="1"/>
  <c r="AD355" i="3"/>
  <c r="AH355" i="3" s="1"/>
  <c r="AC355" i="3"/>
  <c r="AB355" i="3"/>
  <c r="AA355" i="3"/>
  <c r="AD354" i="3"/>
  <c r="AC354" i="3"/>
  <c r="AB354" i="3"/>
  <c r="AA354" i="3"/>
  <c r="AC353" i="3"/>
  <c r="AD353" i="3" s="1"/>
  <c r="AB353" i="3"/>
  <c r="AA353" i="3"/>
  <c r="AC352" i="3"/>
  <c r="AB352" i="3"/>
  <c r="AD352" i="3" s="1"/>
  <c r="AA352" i="3"/>
  <c r="AC351" i="3"/>
  <c r="AB351" i="3"/>
  <c r="AA351" i="3"/>
  <c r="AC350" i="3"/>
  <c r="AB350" i="3"/>
  <c r="AA350" i="3"/>
  <c r="AC349" i="3"/>
  <c r="AB349" i="3"/>
  <c r="AA349" i="3"/>
  <c r="AD348" i="3"/>
  <c r="AH348" i="3" s="1"/>
  <c r="AC348" i="3"/>
  <c r="AB348" i="3"/>
  <c r="AA348" i="3"/>
  <c r="AD347" i="3"/>
  <c r="AF347" i="3" s="1"/>
  <c r="AC347" i="3"/>
  <c r="AB347" i="3"/>
  <c r="AA347" i="3"/>
  <c r="AF346" i="3"/>
  <c r="AC346" i="3"/>
  <c r="AD346" i="3" s="1"/>
  <c r="AH346" i="3" s="1"/>
  <c r="AB346" i="3"/>
  <c r="AA346" i="3"/>
  <c r="AC345" i="3"/>
  <c r="AB345" i="3"/>
  <c r="AA345" i="3"/>
  <c r="AD344" i="3"/>
  <c r="AC344" i="3"/>
  <c r="AB344" i="3"/>
  <c r="AA344" i="3"/>
  <c r="AC343" i="3"/>
  <c r="AB343" i="3"/>
  <c r="AA343" i="3"/>
  <c r="AD342" i="3"/>
  <c r="AC342" i="3"/>
  <c r="AB342" i="3"/>
  <c r="AA342" i="3"/>
  <c r="AC341" i="3"/>
  <c r="AB341" i="3"/>
  <c r="AA341" i="3"/>
  <c r="AD341" i="3" s="1"/>
  <c r="AC340" i="3"/>
  <c r="AB340" i="3"/>
  <c r="AA340" i="3"/>
  <c r="AD340" i="3" s="1"/>
  <c r="AH339" i="3"/>
  <c r="AC339" i="3"/>
  <c r="AB339" i="3"/>
  <c r="AD339" i="3" s="1"/>
  <c r="AF339" i="3" s="1"/>
  <c r="AA339" i="3"/>
  <c r="AF338" i="3"/>
  <c r="AC338" i="3"/>
  <c r="AB338" i="3"/>
  <c r="AD338" i="3" s="1"/>
  <c r="AH338" i="3" s="1"/>
  <c r="AA338" i="3"/>
  <c r="AC337" i="3"/>
  <c r="AB337" i="3"/>
  <c r="AA337" i="3"/>
  <c r="AC336" i="3"/>
  <c r="AB336" i="3"/>
  <c r="AA336" i="3"/>
  <c r="AC335" i="3"/>
  <c r="AB335" i="3"/>
  <c r="AA335" i="3"/>
  <c r="AD335" i="3" s="1"/>
  <c r="AH335" i="3" s="1"/>
  <c r="AC334" i="3"/>
  <c r="AB334" i="3"/>
  <c r="AA334" i="3"/>
  <c r="AH333" i="3"/>
  <c r="AD333" i="3"/>
  <c r="AF333" i="3" s="1"/>
  <c r="AC333" i="3"/>
  <c r="AB333" i="3"/>
  <c r="AA333" i="3"/>
  <c r="AD332" i="3"/>
  <c r="AH332" i="3" s="1"/>
  <c r="AC332" i="3"/>
  <c r="AB332" i="3"/>
  <c r="AA332" i="3"/>
  <c r="AF331" i="3"/>
  <c r="AD331" i="3"/>
  <c r="AH331" i="3" s="1"/>
  <c r="AC331" i="3"/>
  <c r="AB331" i="3"/>
  <c r="AA331" i="3"/>
  <c r="AC330" i="3"/>
  <c r="AB330" i="3"/>
  <c r="AA330" i="3"/>
  <c r="AC329" i="3"/>
  <c r="AB329" i="3"/>
  <c r="AA329" i="3"/>
  <c r="AD329" i="3" s="1"/>
  <c r="AF329" i="3" s="1"/>
  <c r="AC328" i="3"/>
  <c r="AB328" i="3"/>
  <c r="AD328" i="3" s="1"/>
  <c r="AA328" i="3"/>
  <c r="AC327" i="3"/>
  <c r="AB327" i="3"/>
  <c r="AA327" i="3"/>
  <c r="AD327" i="3" s="1"/>
  <c r="AH327" i="3" s="1"/>
  <c r="AC326" i="3"/>
  <c r="AB326" i="3"/>
  <c r="AA326" i="3"/>
  <c r="AD326" i="3" s="1"/>
  <c r="AC325" i="3"/>
  <c r="AB325" i="3"/>
  <c r="AA325" i="3"/>
  <c r="AD325" i="3" s="1"/>
  <c r="AF324" i="3"/>
  <c r="AD324" i="3"/>
  <c r="AH324" i="3" s="1"/>
  <c r="AC324" i="3"/>
  <c r="AB324" i="3"/>
  <c r="AA324" i="3"/>
  <c r="AC323" i="3"/>
  <c r="AB323" i="3"/>
  <c r="AA323" i="3"/>
  <c r="AD323" i="3" s="1"/>
  <c r="AD322" i="3"/>
  <c r="AC322" i="3"/>
  <c r="AB322" i="3"/>
  <c r="AA322" i="3"/>
  <c r="AC321" i="3"/>
  <c r="AB321" i="3"/>
  <c r="AA321" i="3"/>
  <c r="AD320" i="3"/>
  <c r="AH320" i="3" s="1"/>
  <c r="AC320" i="3"/>
  <c r="AB320" i="3"/>
  <c r="AA320" i="3"/>
  <c r="AF319" i="3"/>
  <c r="AD319" i="3"/>
  <c r="AH319" i="3" s="1"/>
  <c r="AC319" i="3"/>
  <c r="AB319" i="3"/>
  <c r="AA319" i="3"/>
  <c r="AD318" i="3"/>
  <c r="AC318" i="3"/>
  <c r="AB318" i="3"/>
  <c r="AA318" i="3"/>
  <c r="AC317" i="3"/>
  <c r="AB317" i="3"/>
  <c r="AA317" i="3"/>
  <c r="AD317" i="3" s="1"/>
  <c r="AF316" i="3"/>
  <c r="AC316" i="3"/>
  <c r="AB316" i="3"/>
  <c r="AA316" i="3"/>
  <c r="AD316" i="3" s="1"/>
  <c r="AH316" i="3" s="1"/>
  <c r="AC315" i="3"/>
  <c r="AB315" i="3"/>
  <c r="AD315" i="3" s="1"/>
  <c r="AF315" i="3" s="1"/>
  <c r="AA315" i="3"/>
  <c r="AC314" i="3"/>
  <c r="AB314" i="3"/>
  <c r="AA314" i="3"/>
  <c r="AD314" i="3" s="1"/>
  <c r="AC313" i="3"/>
  <c r="AB313" i="3"/>
  <c r="AA313" i="3"/>
  <c r="AC312" i="3"/>
  <c r="AB312" i="3"/>
  <c r="AA312" i="3"/>
  <c r="AD312" i="3" s="1"/>
  <c r="AC311" i="3"/>
  <c r="AB311" i="3"/>
  <c r="AA311" i="3"/>
  <c r="AD311" i="3" s="1"/>
  <c r="AF310" i="3"/>
  <c r="AC310" i="3"/>
  <c r="AB310" i="3"/>
  <c r="AD310" i="3" s="1"/>
  <c r="AH310" i="3" s="1"/>
  <c r="AA310" i="3"/>
  <c r="AD309" i="3"/>
  <c r="AH309" i="3" s="1"/>
  <c r="AC309" i="3"/>
  <c r="AB309" i="3"/>
  <c r="AA309" i="3"/>
  <c r="AC308" i="3"/>
  <c r="AB308" i="3"/>
  <c r="AA308" i="3"/>
  <c r="AD308" i="3" s="1"/>
  <c r="AC307" i="3"/>
  <c r="AB307" i="3"/>
  <c r="AA307" i="3"/>
  <c r="AC306" i="3"/>
  <c r="AB306" i="3"/>
  <c r="AA306" i="3"/>
  <c r="AD306" i="3" s="1"/>
  <c r="AC305" i="3"/>
  <c r="AB305" i="3"/>
  <c r="AD305" i="3" s="1"/>
  <c r="AF305" i="3" s="1"/>
  <c r="AA305" i="3"/>
  <c r="AC304" i="3"/>
  <c r="AB304" i="3"/>
  <c r="AA304" i="3"/>
  <c r="AH303" i="3"/>
  <c r="AC303" i="3"/>
  <c r="AB303" i="3"/>
  <c r="AA303" i="3"/>
  <c r="AD303" i="3" s="1"/>
  <c r="AF303" i="3" s="1"/>
  <c r="AC302" i="3"/>
  <c r="AB302" i="3"/>
  <c r="AA302" i="3"/>
  <c r="AF301" i="3"/>
  <c r="AD301" i="3"/>
  <c r="AH301" i="3" s="1"/>
  <c r="AC301" i="3"/>
  <c r="AB301" i="3"/>
  <c r="AA301" i="3"/>
  <c r="AD300" i="3"/>
  <c r="AC300" i="3"/>
  <c r="AB300" i="3"/>
  <c r="AA300" i="3"/>
  <c r="AC299" i="3"/>
  <c r="AB299" i="3"/>
  <c r="AA299" i="3"/>
  <c r="AD299" i="3" s="1"/>
  <c r="AF299" i="3" s="1"/>
  <c r="AC298" i="3"/>
  <c r="AD298" i="3" s="1"/>
  <c r="AH298" i="3" s="1"/>
  <c r="AB298" i="3"/>
  <c r="AA298" i="3"/>
  <c r="AC297" i="3"/>
  <c r="AB297" i="3"/>
  <c r="AA297" i="3"/>
  <c r="AC296" i="3"/>
  <c r="AD296" i="3" s="1"/>
  <c r="AB296" i="3"/>
  <c r="AA296" i="3"/>
  <c r="AC295" i="3"/>
  <c r="AB295" i="3"/>
  <c r="AA295" i="3"/>
  <c r="AD295" i="3" s="1"/>
  <c r="AC294" i="3"/>
  <c r="AB294" i="3"/>
  <c r="AA294" i="3"/>
  <c r="AD294" i="3" s="1"/>
  <c r="AC293" i="3"/>
  <c r="AB293" i="3"/>
  <c r="AA293" i="3"/>
  <c r="AD293" i="3" s="1"/>
  <c r="AF292" i="3"/>
  <c r="AC292" i="3"/>
  <c r="AB292" i="3"/>
  <c r="AA292" i="3"/>
  <c r="AD292" i="3" s="1"/>
  <c r="AH292" i="3" s="1"/>
  <c r="AC291" i="3"/>
  <c r="AB291" i="3"/>
  <c r="AA291" i="3"/>
  <c r="AC290" i="3"/>
  <c r="AB290" i="3"/>
  <c r="AA290" i="3"/>
  <c r="AD290" i="3" s="1"/>
  <c r="AH290" i="3" s="1"/>
  <c r="AF289" i="3"/>
  <c r="AC289" i="3"/>
  <c r="AB289" i="3"/>
  <c r="AA289" i="3"/>
  <c r="AD289" i="3" s="1"/>
  <c r="AH289" i="3" s="1"/>
  <c r="AC288" i="3"/>
  <c r="AD288" i="3" s="1"/>
  <c r="AB288" i="3"/>
  <c r="AA288" i="3"/>
  <c r="AC287" i="3"/>
  <c r="AB287" i="3"/>
  <c r="AA287" i="3"/>
  <c r="AD287" i="3" s="1"/>
  <c r="AC286" i="3"/>
  <c r="AB286" i="3"/>
  <c r="AA286" i="3"/>
  <c r="AC285" i="3"/>
  <c r="AD285" i="3" s="1"/>
  <c r="AF285" i="3" s="1"/>
  <c r="AB285" i="3"/>
  <c r="AA285" i="3"/>
  <c r="AC284" i="3"/>
  <c r="AB284" i="3"/>
  <c r="AA284" i="3"/>
  <c r="AD284" i="3" s="1"/>
  <c r="AF283" i="3"/>
  <c r="AD283" i="3"/>
  <c r="AH283" i="3" s="1"/>
  <c r="AC283" i="3"/>
  <c r="AB283" i="3"/>
  <c r="AA283" i="3"/>
  <c r="AD282" i="3"/>
  <c r="AC282" i="3"/>
  <c r="AB282" i="3"/>
  <c r="AA282" i="3"/>
  <c r="AC281" i="3"/>
  <c r="AB281" i="3"/>
  <c r="AA281" i="3"/>
  <c r="AD281" i="3" s="1"/>
  <c r="AC280" i="3"/>
  <c r="AB280" i="3"/>
  <c r="AD280" i="3" s="1"/>
  <c r="AA280" i="3"/>
  <c r="AC279" i="3"/>
  <c r="AB279" i="3"/>
  <c r="AA279" i="3"/>
  <c r="AC278" i="3"/>
  <c r="AB278" i="3"/>
  <c r="AA278" i="3"/>
  <c r="AC277" i="3"/>
  <c r="AB277" i="3"/>
  <c r="AA277" i="3"/>
  <c r="AC276" i="3"/>
  <c r="AB276" i="3"/>
  <c r="AA276" i="3"/>
  <c r="AD276" i="3" s="1"/>
  <c r="AH276" i="3" s="1"/>
  <c r="AC275" i="3"/>
  <c r="AB275" i="3"/>
  <c r="AA275" i="3"/>
  <c r="AD275" i="3" s="1"/>
  <c r="AC274" i="3"/>
  <c r="AB274" i="3"/>
  <c r="AA274" i="3"/>
  <c r="AD273" i="3"/>
  <c r="AH273" i="3" s="1"/>
  <c r="AC273" i="3"/>
  <c r="AB273" i="3"/>
  <c r="AA273" i="3"/>
  <c r="AF272" i="3"/>
  <c r="AC272" i="3"/>
  <c r="AB272" i="3"/>
  <c r="AA272" i="3"/>
  <c r="AD272" i="3" s="1"/>
  <c r="AH272" i="3" s="1"/>
  <c r="AC271" i="3"/>
  <c r="AB271" i="3"/>
  <c r="AA271" i="3"/>
  <c r="AC270" i="3"/>
  <c r="AB270" i="3"/>
  <c r="AA270" i="3"/>
  <c r="AD270" i="3" s="1"/>
  <c r="AF270" i="3" s="1"/>
  <c r="AD269" i="3"/>
  <c r="AC269" i="3"/>
  <c r="AB269" i="3"/>
  <c r="AA269" i="3"/>
  <c r="AH268" i="3"/>
  <c r="AF268" i="3"/>
  <c r="AC268" i="3"/>
  <c r="AB268" i="3"/>
  <c r="AA268" i="3"/>
  <c r="AD268" i="3" s="1"/>
  <c r="AC267" i="3"/>
  <c r="AB267" i="3"/>
  <c r="AA267" i="3"/>
  <c r="AD267" i="3" s="1"/>
  <c r="AF266" i="3"/>
  <c r="AC266" i="3"/>
  <c r="AB266" i="3"/>
  <c r="AA266" i="3"/>
  <c r="AD266" i="3" s="1"/>
  <c r="AH266" i="3" s="1"/>
  <c r="AC265" i="3"/>
  <c r="AB265" i="3"/>
  <c r="AA265" i="3"/>
  <c r="AD265" i="3" s="1"/>
  <c r="AC264" i="3"/>
  <c r="AB264" i="3"/>
  <c r="AA264" i="3"/>
  <c r="AC263" i="3"/>
  <c r="AB263" i="3"/>
  <c r="AA263" i="3"/>
  <c r="AD263" i="3" s="1"/>
  <c r="AC262" i="3"/>
  <c r="AB262" i="3"/>
  <c r="AA262" i="3"/>
  <c r="AC261" i="3"/>
  <c r="AB261" i="3"/>
  <c r="AD261" i="3" s="1"/>
  <c r="AA261" i="3"/>
  <c r="AC260" i="3"/>
  <c r="AB260" i="3"/>
  <c r="AA260" i="3"/>
  <c r="AD260" i="3" s="1"/>
  <c r="AH260" i="3" s="1"/>
  <c r="AC259" i="3"/>
  <c r="AB259" i="3"/>
  <c r="AA259" i="3"/>
  <c r="AD259" i="3" s="1"/>
  <c r="AH259" i="3" s="1"/>
  <c r="AC258" i="3"/>
  <c r="AB258" i="3"/>
  <c r="AA258" i="3"/>
  <c r="AC257" i="3"/>
  <c r="AB257" i="3"/>
  <c r="AA257" i="3"/>
  <c r="AD257" i="3" s="1"/>
  <c r="AH256" i="3"/>
  <c r="AF256" i="3"/>
  <c r="AC256" i="3"/>
  <c r="AB256" i="3"/>
  <c r="AA256" i="3"/>
  <c r="AD256" i="3" s="1"/>
  <c r="AD255" i="3"/>
  <c r="AH255" i="3" s="1"/>
  <c r="AC255" i="3"/>
  <c r="AB255" i="3"/>
  <c r="AA255" i="3"/>
  <c r="AC254" i="3"/>
  <c r="AB254" i="3"/>
  <c r="AA254" i="3"/>
  <c r="AD254" i="3" s="1"/>
  <c r="AH254" i="3" s="1"/>
  <c r="AC253" i="3"/>
  <c r="AB253" i="3"/>
  <c r="AA253" i="3"/>
  <c r="AD253" i="3" s="1"/>
  <c r="AH252" i="3"/>
  <c r="AF252" i="3"/>
  <c r="AC252" i="3"/>
  <c r="AB252" i="3"/>
  <c r="AA252" i="3"/>
  <c r="AD252" i="3" s="1"/>
  <c r="AF251" i="3"/>
  <c r="AD251" i="3"/>
  <c r="AH251" i="3" s="1"/>
  <c r="AC251" i="3"/>
  <c r="AB251" i="3"/>
  <c r="AA251" i="3"/>
  <c r="AC250" i="3"/>
  <c r="AB250" i="3"/>
  <c r="AA250" i="3"/>
  <c r="AC249" i="3"/>
  <c r="AB249" i="3"/>
  <c r="AD249" i="3" s="1"/>
  <c r="AA249" i="3"/>
  <c r="AC248" i="3"/>
  <c r="AB248" i="3"/>
  <c r="AA248" i="3"/>
  <c r="AD248" i="3" s="1"/>
  <c r="AH248" i="3" s="1"/>
  <c r="AC247" i="3"/>
  <c r="AB247" i="3"/>
  <c r="AA247" i="3"/>
  <c r="AC246" i="3"/>
  <c r="AB246" i="3"/>
  <c r="AA246" i="3"/>
  <c r="AC245" i="3"/>
  <c r="AB245" i="3"/>
  <c r="AA245" i="3"/>
  <c r="AD245" i="3" s="1"/>
  <c r="AH244" i="3"/>
  <c r="AF244" i="3"/>
  <c r="AC244" i="3"/>
  <c r="AB244" i="3"/>
  <c r="AA244" i="3"/>
  <c r="AD244" i="3" s="1"/>
  <c r="AC243" i="3"/>
  <c r="AB243" i="3"/>
  <c r="AA243" i="3"/>
  <c r="AD243" i="3" s="1"/>
  <c r="AC242" i="3"/>
  <c r="AB242" i="3"/>
  <c r="AA242" i="3"/>
  <c r="AC241" i="3"/>
  <c r="AB241" i="3"/>
  <c r="AA241" i="3"/>
  <c r="AC240" i="3"/>
  <c r="AB240" i="3"/>
  <c r="AA240" i="3"/>
  <c r="AD240" i="3" s="1"/>
  <c r="AH240" i="3" s="1"/>
  <c r="AC239" i="3"/>
  <c r="AB239" i="3"/>
  <c r="AA239" i="3"/>
  <c r="AD239" i="3" s="1"/>
  <c r="AC238" i="3"/>
  <c r="AB238" i="3"/>
  <c r="AA238" i="3"/>
  <c r="AD237" i="3"/>
  <c r="AH237" i="3" s="1"/>
  <c r="AC237" i="3"/>
  <c r="AB237" i="3"/>
  <c r="AA237" i="3"/>
  <c r="AF236" i="3"/>
  <c r="AC236" i="3"/>
  <c r="AB236" i="3"/>
  <c r="AA236" i="3"/>
  <c r="AD236" i="3" s="1"/>
  <c r="AH236" i="3" s="1"/>
  <c r="AC235" i="3"/>
  <c r="AB235" i="3"/>
  <c r="AA235" i="3"/>
  <c r="AC234" i="3"/>
  <c r="AB234" i="3"/>
  <c r="AA234" i="3"/>
  <c r="AD234" i="3" s="1"/>
  <c r="AF234" i="3" s="1"/>
  <c r="AD233" i="3"/>
  <c r="AC233" i="3"/>
  <c r="AB233" i="3"/>
  <c r="AA233" i="3"/>
  <c r="AH232" i="3"/>
  <c r="AF232" i="3"/>
  <c r="AC232" i="3"/>
  <c r="AB232" i="3"/>
  <c r="AA232" i="3"/>
  <c r="AD232" i="3" s="1"/>
  <c r="AC231" i="3"/>
  <c r="AB231" i="3"/>
  <c r="AA231" i="3"/>
  <c r="AD231" i="3" s="1"/>
  <c r="AF230" i="3"/>
  <c r="AC230" i="3"/>
  <c r="AB230" i="3"/>
  <c r="AA230" i="3"/>
  <c r="AD230" i="3" s="1"/>
  <c r="AH230" i="3" s="1"/>
  <c r="AC229" i="3"/>
  <c r="AB229" i="3"/>
  <c r="AA229" i="3"/>
  <c r="AD229" i="3" s="1"/>
  <c r="AC228" i="3"/>
  <c r="AB228" i="3"/>
  <c r="AA228" i="3"/>
  <c r="AC227" i="3"/>
  <c r="AB227" i="3"/>
  <c r="AA227" i="3"/>
  <c r="AD227" i="3" s="1"/>
  <c r="AC226" i="3"/>
  <c r="AB226" i="3"/>
  <c r="AA226" i="3"/>
  <c r="AC225" i="3"/>
  <c r="AB225" i="3"/>
  <c r="AD225" i="3" s="1"/>
  <c r="AA225" i="3"/>
  <c r="AC224" i="3"/>
  <c r="AB224" i="3"/>
  <c r="AA224" i="3"/>
  <c r="AD224" i="3" s="1"/>
  <c r="AH224" i="3" s="1"/>
  <c r="AC223" i="3"/>
  <c r="AB223" i="3"/>
  <c r="AA223" i="3"/>
  <c r="AD223" i="3" s="1"/>
  <c r="AH223" i="3" s="1"/>
  <c r="AC222" i="3"/>
  <c r="AB222" i="3"/>
  <c r="AA222" i="3"/>
  <c r="AC221" i="3"/>
  <c r="AB221" i="3"/>
  <c r="AA221" i="3"/>
  <c r="AD221" i="3" s="1"/>
  <c r="AC220" i="3"/>
  <c r="AB220" i="3"/>
  <c r="AA220" i="3"/>
  <c r="AD219" i="3"/>
  <c r="AH219" i="3" s="1"/>
  <c r="AC219" i="3"/>
  <c r="AB219" i="3"/>
  <c r="AA219" i="3"/>
  <c r="AC218" i="3"/>
  <c r="AB218" i="3"/>
  <c r="AA218" i="3"/>
  <c r="AD218" i="3" s="1"/>
  <c r="AH218" i="3" s="1"/>
  <c r="AC217" i="3"/>
  <c r="AB217" i="3"/>
  <c r="AA217" i="3"/>
  <c r="AH216" i="3"/>
  <c r="AF216" i="3"/>
  <c r="AC216" i="3"/>
  <c r="AB216" i="3"/>
  <c r="AA216" i="3"/>
  <c r="AD216" i="3" s="1"/>
  <c r="AF215" i="3"/>
  <c r="AD215" i="3"/>
  <c r="AH215" i="3" s="1"/>
  <c r="AC215" i="3"/>
  <c r="AB215" i="3"/>
  <c r="AA215" i="3"/>
  <c r="AC214" i="3"/>
  <c r="AB214" i="3"/>
  <c r="AA214" i="3"/>
  <c r="AC213" i="3"/>
  <c r="AB213" i="3"/>
  <c r="AD213" i="3" s="1"/>
  <c r="AA213" i="3"/>
  <c r="AC212" i="3"/>
  <c r="AB212" i="3"/>
  <c r="AA212" i="3"/>
  <c r="AD212" i="3" s="1"/>
  <c r="AH212" i="3" s="1"/>
  <c r="AC211" i="3"/>
  <c r="AB211" i="3"/>
  <c r="AA211" i="3"/>
  <c r="AC210" i="3"/>
  <c r="AB210" i="3"/>
  <c r="AA210" i="3"/>
  <c r="AC209" i="3"/>
  <c r="AB209" i="3"/>
  <c r="AA209" i="3"/>
  <c r="AD209" i="3" s="1"/>
  <c r="AH208" i="3"/>
  <c r="AF208" i="3"/>
  <c r="AC208" i="3"/>
  <c r="AB208" i="3"/>
  <c r="AA208" i="3"/>
  <c r="AD208" i="3" s="1"/>
  <c r="AC207" i="3"/>
  <c r="AB207" i="3"/>
  <c r="AA207" i="3"/>
  <c r="AD207" i="3" s="1"/>
  <c r="AC206" i="3"/>
  <c r="AB206" i="3"/>
  <c r="AA206" i="3"/>
  <c r="AC205" i="3"/>
  <c r="AB205" i="3"/>
  <c r="AA205" i="3"/>
  <c r="AC204" i="3"/>
  <c r="AB204" i="3"/>
  <c r="AA204" i="3"/>
  <c r="AD204" i="3" s="1"/>
  <c r="AH204" i="3" s="1"/>
  <c r="AC203" i="3"/>
  <c r="AB203" i="3"/>
  <c r="AA203" i="3"/>
  <c r="AD203" i="3" s="1"/>
  <c r="AC202" i="3"/>
  <c r="AB202" i="3"/>
  <c r="AA202" i="3"/>
  <c r="AD201" i="3"/>
  <c r="AH201" i="3" s="1"/>
  <c r="AC201" i="3"/>
  <c r="AB201" i="3"/>
  <c r="AA201" i="3"/>
  <c r="AF200" i="3"/>
  <c r="AC200" i="3"/>
  <c r="AB200" i="3"/>
  <c r="AA200" i="3"/>
  <c r="AD200" i="3" s="1"/>
  <c r="AH200" i="3" s="1"/>
  <c r="AC199" i="3"/>
  <c r="AB199" i="3"/>
  <c r="AA199" i="3"/>
  <c r="AC198" i="3"/>
  <c r="AB198" i="3"/>
  <c r="AA198" i="3"/>
  <c r="AD198" i="3" s="1"/>
  <c r="AF198" i="3" s="1"/>
  <c r="AD197" i="3"/>
  <c r="AC197" i="3"/>
  <c r="AB197" i="3"/>
  <c r="AA197" i="3"/>
  <c r="AH196" i="3"/>
  <c r="AF196" i="3"/>
  <c r="AC196" i="3"/>
  <c r="AB196" i="3"/>
  <c r="AA196" i="3"/>
  <c r="AD196" i="3" s="1"/>
  <c r="AC195" i="3"/>
  <c r="AB195" i="3"/>
  <c r="AA195" i="3"/>
  <c r="AD195" i="3" s="1"/>
  <c r="AF194" i="3"/>
  <c r="AC194" i="3"/>
  <c r="AB194" i="3"/>
  <c r="AA194" i="3"/>
  <c r="AD194" i="3" s="1"/>
  <c r="AH194" i="3" s="1"/>
  <c r="AC193" i="3"/>
  <c r="AB193" i="3"/>
  <c r="AA193" i="3"/>
  <c r="AD193" i="3" s="1"/>
  <c r="AH192" i="3"/>
  <c r="AC192" i="3"/>
  <c r="AB192" i="3"/>
  <c r="AA192" i="3"/>
  <c r="AD192" i="3" s="1"/>
  <c r="AF192" i="3" s="1"/>
  <c r="AC191" i="3"/>
  <c r="AB191" i="3"/>
  <c r="AA191" i="3"/>
  <c r="AD191" i="3" s="1"/>
  <c r="AC190" i="3"/>
  <c r="AB190" i="3"/>
  <c r="AA190" i="3"/>
  <c r="AC189" i="3"/>
  <c r="AB189" i="3"/>
  <c r="AD189" i="3" s="1"/>
  <c r="AA189" i="3"/>
  <c r="AC188" i="3"/>
  <c r="AB188" i="3"/>
  <c r="AA188" i="3"/>
  <c r="AD188" i="3" s="1"/>
  <c r="AH188" i="3" s="1"/>
  <c r="AC187" i="3"/>
  <c r="AB187" i="3"/>
  <c r="AA187" i="3"/>
  <c r="AD187" i="3" s="1"/>
  <c r="AH187" i="3" s="1"/>
  <c r="AC186" i="3"/>
  <c r="AB186" i="3"/>
  <c r="AA186" i="3"/>
  <c r="AC185" i="3"/>
  <c r="AB185" i="3"/>
  <c r="AA185" i="3"/>
  <c r="AD185" i="3" s="1"/>
  <c r="AH184" i="3"/>
  <c r="AF184" i="3"/>
  <c r="AC184" i="3"/>
  <c r="AB184" i="3"/>
  <c r="AA184" i="3"/>
  <c r="AD184" i="3" s="1"/>
  <c r="AD183" i="3"/>
  <c r="AH183" i="3" s="1"/>
  <c r="AC183" i="3"/>
  <c r="AB183" i="3"/>
  <c r="AA183" i="3"/>
  <c r="AC182" i="3"/>
  <c r="AB182" i="3"/>
  <c r="AA182" i="3"/>
  <c r="AD182" i="3" s="1"/>
  <c r="AH182" i="3" s="1"/>
  <c r="AC181" i="3"/>
  <c r="AB181" i="3"/>
  <c r="AA181" i="3"/>
  <c r="AH180" i="3"/>
  <c r="AF180" i="3"/>
  <c r="AC180" i="3"/>
  <c r="AB180" i="3"/>
  <c r="AA180" i="3"/>
  <c r="AD180" i="3" s="1"/>
  <c r="AC179" i="3"/>
  <c r="AB179" i="3"/>
  <c r="AA179" i="3"/>
  <c r="AC178" i="3"/>
  <c r="AB178" i="3"/>
  <c r="AA178" i="3"/>
  <c r="AD178" i="3" s="1"/>
  <c r="AH178" i="3" s="1"/>
  <c r="AD177" i="3"/>
  <c r="AH177" i="3" s="1"/>
  <c r="AC177" i="3"/>
  <c r="AB177" i="3"/>
  <c r="AA177" i="3"/>
  <c r="AC176" i="3"/>
  <c r="AB176" i="3"/>
  <c r="AA176" i="3"/>
  <c r="AH175" i="3"/>
  <c r="AF175" i="3"/>
  <c r="AD175" i="3"/>
  <c r="AC175" i="3"/>
  <c r="AB175" i="3"/>
  <c r="AA175" i="3"/>
  <c r="AC174" i="3"/>
  <c r="AB174" i="3"/>
  <c r="AA174" i="3"/>
  <c r="AD174" i="3" s="1"/>
  <c r="AH174" i="3" s="1"/>
  <c r="AD173" i="3"/>
  <c r="AH173" i="3" s="1"/>
  <c r="AC173" i="3"/>
  <c r="AB173" i="3"/>
  <c r="AA173" i="3"/>
  <c r="AF172" i="3"/>
  <c r="AC172" i="3"/>
  <c r="AB172" i="3"/>
  <c r="AA172" i="3"/>
  <c r="AD172" i="3" s="1"/>
  <c r="AH172" i="3" s="1"/>
  <c r="AC171" i="3"/>
  <c r="AB171" i="3"/>
  <c r="AA171" i="3"/>
  <c r="AD171" i="3" s="1"/>
  <c r="AD170" i="3"/>
  <c r="AC170" i="3"/>
  <c r="AB170" i="3"/>
  <c r="AA170" i="3"/>
  <c r="AC169" i="3"/>
  <c r="AB169" i="3"/>
  <c r="AD169" i="3" s="1"/>
  <c r="AA169" i="3"/>
  <c r="AC168" i="3"/>
  <c r="AB168" i="3"/>
  <c r="AA168" i="3"/>
  <c r="AD168" i="3" s="1"/>
  <c r="AC167" i="3"/>
  <c r="AB167" i="3"/>
  <c r="AA167" i="3"/>
  <c r="AD167" i="3" s="1"/>
  <c r="AC166" i="3"/>
  <c r="AB166" i="3"/>
  <c r="AA166" i="3"/>
  <c r="AD166" i="3" s="1"/>
  <c r="AD165" i="3"/>
  <c r="AF165" i="3" s="1"/>
  <c r="AC165" i="3"/>
  <c r="AB165" i="3"/>
  <c r="AA165" i="3"/>
  <c r="AD164" i="3"/>
  <c r="AC164" i="3"/>
  <c r="AB164" i="3"/>
  <c r="AA164" i="3"/>
  <c r="AC163" i="3"/>
  <c r="AB163" i="3"/>
  <c r="AA163" i="3"/>
  <c r="AD163" i="3" s="1"/>
  <c r="AD162" i="3"/>
  <c r="AC162" i="3"/>
  <c r="AB162" i="3"/>
  <c r="AA162" i="3"/>
  <c r="AC161" i="3"/>
  <c r="AB161" i="3"/>
  <c r="AD161" i="3" s="1"/>
  <c r="AA161" i="3"/>
  <c r="AC160" i="3"/>
  <c r="AB160" i="3"/>
  <c r="AA160" i="3"/>
  <c r="AD160" i="3" s="1"/>
  <c r="AC159" i="3"/>
  <c r="AB159" i="3"/>
  <c r="AA159" i="3"/>
  <c r="AD159" i="3" s="1"/>
  <c r="AC158" i="3"/>
  <c r="AB158" i="3"/>
  <c r="AA158" i="3"/>
  <c r="AD158" i="3" s="1"/>
  <c r="AD157" i="3"/>
  <c r="AF157" i="3" s="1"/>
  <c r="AC157" i="3"/>
  <c r="AB157" i="3"/>
  <c r="AA157" i="3"/>
  <c r="AD156" i="3"/>
  <c r="AC156" i="3"/>
  <c r="AB156" i="3"/>
  <c r="AA156" i="3"/>
  <c r="AC155" i="3"/>
  <c r="AB155" i="3"/>
  <c r="AA155" i="3"/>
  <c r="AD155" i="3" s="1"/>
  <c r="AD154" i="3"/>
  <c r="AC154" i="3"/>
  <c r="AB154" i="3"/>
  <c r="AA154" i="3"/>
  <c r="AC153" i="3"/>
  <c r="AB153" i="3"/>
  <c r="AD153" i="3" s="1"/>
  <c r="AA153" i="3"/>
  <c r="AC152" i="3"/>
  <c r="AB152" i="3"/>
  <c r="AA152" i="3"/>
  <c r="AD152" i="3" s="1"/>
  <c r="AC151" i="3"/>
  <c r="AB151" i="3"/>
  <c r="AA151" i="3"/>
  <c r="AD151" i="3" s="1"/>
  <c r="AC150" i="3"/>
  <c r="AB150" i="3"/>
  <c r="AA150" i="3"/>
  <c r="AD150" i="3" s="1"/>
  <c r="AD149" i="3"/>
  <c r="AF149" i="3" s="1"/>
  <c r="AC149" i="3"/>
  <c r="AB149" i="3"/>
  <c r="AA149" i="3"/>
  <c r="AD148" i="3"/>
  <c r="AC148" i="3"/>
  <c r="AB148" i="3"/>
  <c r="AA148" i="3"/>
  <c r="AC147" i="3"/>
  <c r="AB147" i="3"/>
  <c r="AA147" i="3"/>
  <c r="AD147" i="3" s="1"/>
  <c r="AD146" i="3"/>
  <c r="AC146" i="3"/>
  <c r="AB146" i="3"/>
  <c r="AA146" i="3"/>
  <c r="AC145" i="3"/>
  <c r="AB145" i="3"/>
  <c r="AD145" i="3" s="1"/>
  <c r="AA145" i="3"/>
  <c r="AC144" i="3"/>
  <c r="AB144" i="3"/>
  <c r="AA144" i="3"/>
  <c r="AD144" i="3" s="1"/>
  <c r="AC143" i="3"/>
  <c r="AB143" i="3"/>
  <c r="AA143" i="3"/>
  <c r="AD143" i="3" s="1"/>
  <c r="AC142" i="3"/>
  <c r="AB142" i="3"/>
  <c r="AA142" i="3"/>
  <c r="AD142" i="3" s="1"/>
  <c r="AD141" i="3"/>
  <c r="AF141" i="3" s="1"/>
  <c r="AC141" i="3"/>
  <c r="AB141" i="3"/>
  <c r="AA141" i="3"/>
  <c r="AD140" i="3"/>
  <c r="AC140" i="3"/>
  <c r="AB140" i="3"/>
  <c r="AA140" i="3"/>
  <c r="AC139" i="3"/>
  <c r="AB139" i="3"/>
  <c r="AA139" i="3"/>
  <c r="AD139" i="3" s="1"/>
  <c r="AD138" i="3"/>
  <c r="AC138" i="3"/>
  <c r="AB138" i="3"/>
  <c r="AA138" i="3"/>
  <c r="AC137" i="3"/>
  <c r="AB137" i="3"/>
  <c r="AD137" i="3" s="1"/>
  <c r="AA137" i="3"/>
  <c r="AC136" i="3"/>
  <c r="AB136" i="3"/>
  <c r="AA136" i="3"/>
  <c r="AD136" i="3" s="1"/>
  <c r="AC135" i="3"/>
  <c r="AB135" i="3"/>
  <c r="AA135" i="3"/>
  <c r="AD135" i="3" s="1"/>
  <c r="AC134" i="3"/>
  <c r="AB134" i="3"/>
  <c r="AA134" i="3"/>
  <c r="AD134" i="3" s="1"/>
  <c r="AD133" i="3"/>
  <c r="AF133" i="3" s="1"/>
  <c r="AC133" i="3"/>
  <c r="AB133" i="3"/>
  <c r="AA133" i="3"/>
  <c r="AD132" i="3"/>
  <c r="AC132" i="3"/>
  <c r="AB132" i="3"/>
  <c r="AA132" i="3"/>
  <c r="AC131" i="3"/>
  <c r="AB131" i="3"/>
  <c r="AA131" i="3"/>
  <c r="AD131" i="3" s="1"/>
  <c r="AD130" i="3"/>
  <c r="AC130" i="3"/>
  <c r="AB130" i="3"/>
  <c r="AA130" i="3"/>
  <c r="AC129" i="3"/>
  <c r="AB129" i="3"/>
  <c r="AD129" i="3" s="1"/>
  <c r="AA129" i="3"/>
  <c r="AC128" i="3"/>
  <c r="AB128" i="3"/>
  <c r="AA128" i="3"/>
  <c r="AD128" i="3" s="1"/>
  <c r="AC127" i="3"/>
  <c r="AB127" i="3"/>
  <c r="AA127" i="3"/>
  <c r="AD127" i="3" s="1"/>
  <c r="AC126" i="3"/>
  <c r="AB126" i="3"/>
  <c r="AA126" i="3"/>
  <c r="AD126" i="3" s="1"/>
  <c r="AD125" i="3"/>
  <c r="AF125" i="3" s="1"/>
  <c r="AC125" i="3"/>
  <c r="AB125" i="3"/>
  <c r="AA125" i="3"/>
  <c r="AD124" i="3"/>
  <c r="AC124" i="3"/>
  <c r="AB124" i="3"/>
  <c r="AA124" i="3"/>
  <c r="AC123" i="3"/>
  <c r="AB123" i="3"/>
  <c r="AA123" i="3"/>
  <c r="AD123" i="3" s="1"/>
  <c r="AD122" i="3"/>
  <c r="AC122" i="3"/>
  <c r="AB122" i="3"/>
  <c r="AA122" i="3"/>
  <c r="AC121" i="3"/>
  <c r="AB121" i="3"/>
  <c r="AD121" i="3" s="1"/>
  <c r="AA121" i="3"/>
  <c r="AC120" i="3"/>
  <c r="AB120" i="3"/>
  <c r="AA120" i="3"/>
  <c r="AD120" i="3" s="1"/>
  <c r="AD119" i="3"/>
  <c r="AH119" i="3" s="1"/>
  <c r="AC119" i="3"/>
  <c r="AB119" i="3"/>
  <c r="AA119" i="3"/>
  <c r="AC118" i="3"/>
  <c r="AB118" i="3"/>
  <c r="AD118" i="3" s="1"/>
  <c r="AA118" i="3"/>
  <c r="AC117" i="3"/>
  <c r="AB117" i="3"/>
  <c r="AA117" i="3"/>
  <c r="AD117" i="3" s="1"/>
  <c r="AC116" i="3"/>
  <c r="AB116" i="3"/>
  <c r="AD116" i="3" s="1"/>
  <c r="AA116" i="3"/>
  <c r="AH115" i="3"/>
  <c r="AD115" i="3"/>
  <c r="AF115" i="3" s="1"/>
  <c r="AC115" i="3"/>
  <c r="AB115" i="3"/>
  <c r="AA115" i="3"/>
  <c r="AD114" i="3"/>
  <c r="AC114" i="3"/>
  <c r="AB114" i="3"/>
  <c r="AA114" i="3"/>
  <c r="AC113" i="3"/>
  <c r="AB113" i="3"/>
  <c r="AA113" i="3"/>
  <c r="AD113" i="3" s="1"/>
  <c r="AC112" i="3"/>
  <c r="AB112" i="3"/>
  <c r="AA112" i="3"/>
  <c r="AD112" i="3" s="1"/>
  <c r="AC111" i="3"/>
  <c r="AB111" i="3"/>
  <c r="AD111" i="3" s="1"/>
  <c r="AA111" i="3"/>
  <c r="AC110" i="3"/>
  <c r="AD110" i="3" s="1"/>
  <c r="AB110" i="3"/>
  <c r="AA110" i="3"/>
  <c r="AC109" i="3"/>
  <c r="AB109" i="3"/>
  <c r="AD109" i="3" s="1"/>
  <c r="AA109" i="3"/>
  <c r="AC108" i="3"/>
  <c r="AB108" i="3"/>
  <c r="AA108" i="3"/>
  <c r="AD108" i="3" s="1"/>
  <c r="AD107" i="3"/>
  <c r="AH107" i="3" s="1"/>
  <c r="AC107" i="3"/>
  <c r="AB107" i="3"/>
  <c r="AA107" i="3"/>
  <c r="AC106" i="3"/>
  <c r="AB106" i="3"/>
  <c r="AD106" i="3" s="1"/>
  <c r="AA106" i="3"/>
  <c r="AC105" i="3"/>
  <c r="AB105" i="3"/>
  <c r="AA105" i="3"/>
  <c r="AD105" i="3" s="1"/>
  <c r="AC104" i="3"/>
  <c r="AB104" i="3"/>
  <c r="AD104" i="3" s="1"/>
  <c r="AA104" i="3"/>
  <c r="AH103" i="3"/>
  <c r="AD103" i="3"/>
  <c r="AF103" i="3" s="1"/>
  <c r="AC103" i="3"/>
  <c r="AB103" i="3"/>
  <c r="AA103" i="3"/>
  <c r="AC102" i="3"/>
  <c r="AD102" i="3" s="1"/>
  <c r="AB102" i="3"/>
  <c r="AA102" i="3"/>
  <c r="AC101" i="3"/>
  <c r="AB101" i="3"/>
  <c r="AA101" i="3"/>
  <c r="AD101" i="3" s="1"/>
  <c r="AC100" i="3"/>
  <c r="AB100" i="3"/>
  <c r="AA100" i="3"/>
  <c r="AD100" i="3" s="1"/>
  <c r="AC99" i="3"/>
  <c r="AB99" i="3"/>
  <c r="AD99" i="3" s="1"/>
  <c r="AA99" i="3"/>
  <c r="AC98" i="3"/>
  <c r="AD98" i="3" s="1"/>
  <c r="AB98" i="3"/>
  <c r="AA98" i="3"/>
  <c r="AC97" i="3"/>
  <c r="AB97" i="3"/>
  <c r="AD97" i="3" s="1"/>
  <c r="AA97" i="3"/>
  <c r="AC96" i="3"/>
  <c r="AB96" i="3"/>
  <c r="AA96" i="3"/>
  <c r="AD96" i="3" s="1"/>
  <c r="AD95" i="3"/>
  <c r="AH95" i="3" s="1"/>
  <c r="AC95" i="3"/>
  <c r="AB95" i="3"/>
  <c r="AA95" i="3"/>
  <c r="AC94" i="3"/>
  <c r="AB94" i="3"/>
  <c r="AD94" i="3" s="1"/>
  <c r="AA94" i="3"/>
  <c r="AC93" i="3"/>
  <c r="AB93" i="3"/>
  <c r="AA93" i="3"/>
  <c r="AD93" i="3" s="1"/>
  <c r="AC92" i="3"/>
  <c r="AB92" i="3"/>
  <c r="AD92" i="3" s="1"/>
  <c r="AA92" i="3"/>
  <c r="AH91" i="3"/>
  <c r="AD91" i="3"/>
  <c r="AF91" i="3" s="1"/>
  <c r="AC91" i="3"/>
  <c r="AB91" i="3"/>
  <c r="AA91" i="3"/>
  <c r="AC90" i="3"/>
  <c r="AD90" i="3" s="1"/>
  <c r="AB90" i="3"/>
  <c r="AA90" i="3"/>
  <c r="AC89" i="3"/>
  <c r="AB89" i="3"/>
  <c r="AA89" i="3"/>
  <c r="AD89" i="3" s="1"/>
  <c r="AC88" i="3"/>
  <c r="AB88" i="3"/>
  <c r="AA88" i="3"/>
  <c r="AD88" i="3" s="1"/>
  <c r="AC87" i="3"/>
  <c r="AB87" i="3"/>
  <c r="AD87" i="3" s="1"/>
  <c r="AA87" i="3"/>
  <c r="AC86" i="3"/>
  <c r="AD86" i="3" s="1"/>
  <c r="AB86" i="3"/>
  <c r="AA86" i="3"/>
  <c r="AC85" i="3"/>
  <c r="AB85" i="3"/>
  <c r="AD85" i="3" s="1"/>
  <c r="AA85" i="3"/>
  <c r="AC84" i="3"/>
  <c r="AB84" i="3"/>
  <c r="AA84" i="3"/>
  <c r="AD84" i="3" s="1"/>
  <c r="AD83" i="3"/>
  <c r="AH83" i="3" s="1"/>
  <c r="AC83" i="3"/>
  <c r="AB83" i="3"/>
  <c r="AA83" i="3"/>
  <c r="AC82" i="3"/>
  <c r="AB82" i="3"/>
  <c r="AD82" i="3" s="1"/>
  <c r="AA82" i="3"/>
  <c r="AC81" i="3"/>
  <c r="AB81" i="3"/>
  <c r="AA81" i="3"/>
  <c r="AD81" i="3" s="1"/>
  <c r="AC80" i="3"/>
  <c r="AB80" i="3"/>
  <c r="AD80" i="3" s="1"/>
  <c r="AA80" i="3"/>
  <c r="AH79" i="3"/>
  <c r="AD79" i="3"/>
  <c r="AF79" i="3" s="1"/>
  <c r="AC79" i="3"/>
  <c r="AB79" i="3"/>
  <c r="AA79" i="3"/>
  <c r="AC78" i="3"/>
  <c r="AB78" i="3"/>
  <c r="AA78" i="3"/>
  <c r="AD78" i="3" s="1"/>
  <c r="AC77" i="3"/>
  <c r="AB77" i="3"/>
  <c r="AD77" i="3" s="1"/>
  <c r="AA77" i="3"/>
  <c r="AC76" i="3"/>
  <c r="AD76" i="3" s="1"/>
  <c r="AB76" i="3"/>
  <c r="AA76" i="3"/>
  <c r="AC75" i="3"/>
  <c r="AB75" i="3"/>
  <c r="AA75" i="3"/>
  <c r="AD75" i="3" s="1"/>
  <c r="AC74" i="3"/>
  <c r="AB74" i="3"/>
  <c r="AA74" i="3"/>
  <c r="AD74" i="3" s="1"/>
  <c r="AC73" i="3"/>
  <c r="AB73" i="3"/>
  <c r="AA73" i="3"/>
  <c r="AD73" i="3" s="1"/>
  <c r="AC72" i="3"/>
  <c r="AB72" i="3"/>
  <c r="AA72" i="3"/>
  <c r="AD72" i="3" s="1"/>
  <c r="AC71" i="3"/>
  <c r="AB71" i="3"/>
  <c r="AD71" i="3" s="1"/>
  <c r="AA71" i="3"/>
  <c r="AD70" i="3"/>
  <c r="AH70" i="3" s="1"/>
  <c r="AC70" i="3"/>
  <c r="AB70" i="3"/>
  <c r="AA70" i="3"/>
  <c r="AC69" i="3"/>
  <c r="AB69" i="3"/>
  <c r="AA69" i="3"/>
  <c r="AD69" i="3" s="1"/>
  <c r="AC68" i="3"/>
  <c r="AD68" i="3" s="1"/>
  <c r="AB68" i="3"/>
  <c r="AA68" i="3"/>
  <c r="AC67" i="3"/>
  <c r="AB67" i="3"/>
  <c r="AD67" i="3" s="1"/>
  <c r="AA67" i="3"/>
  <c r="AC66" i="3"/>
  <c r="AB66" i="3"/>
  <c r="AD66" i="3" s="1"/>
  <c r="AA66" i="3"/>
  <c r="AC65" i="3"/>
  <c r="AB65" i="3"/>
  <c r="AA65" i="3"/>
  <c r="AD65" i="3" s="1"/>
  <c r="AC64" i="3"/>
  <c r="AB64" i="3"/>
  <c r="AA64" i="3"/>
  <c r="AD64" i="3" s="1"/>
  <c r="AD63" i="3"/>
  <c r="AH63" i="3" s="1"/>
  <c r="AC63" i="3"/>
  <c r="AB63" i="3"/>
  <c r="AA63" i="3"/>
  <c r="AC62" i="3"/>
  <c r="AB62" i="3"/>
  <c r="AA62" i="3"/>
  <c r="AD62" i="3" s="1"/>
  <c r="AC61" i="3"/>
  <c r="AB61" i="3"/>
  <c r="AA61" i="3"/>
  <c r="AD61" i="3" s="1"/>
  <c r="AC60" i="3"/>
  <c r="AB60" i="3"/>
  <c r="AD60" i="3" s="1"/>
  <c r="AA60" i="3"/>
  <c r="AC59" i="3"/>
  <c r="AB59" i="3"/>
  <c r="AA59" i="3"/>
  <c r="AD59" i="3" s="1"/>
  <c r="AC58" i="3"/>
  <c r="AB58" i="3"/>
  <c r="AA58" i="3"/>
  <c r="AD58" i="3" s="1"/>
  <c r="AD57" i="3"/>
  <c r="AH57" i="3" s="1"/>
  <c r="AC57" i="3"/>
  <c r="AB57" i="3"/>
  <c r="AA57" i="3"/>
  <c r="AC56" i="3"/>
  <c r="AB56" i="3"/>
  <c r="AD56" i="3" s="1"/>
  <c r="AA56" i="3"/>
  <c r="AH55" i="3"/>
  <c r="AD55" i="3"/>
  <c r="AF55" i="3" s="1"/>
  <c r="AC55" i="3"/>
  <c r="AB55" i="3"/>
  <c r="AA55" i="3"/>
  <c r="AC54" i="3"/>
  <c r="AB54" i="3"/>
  <c r="AA54" i="3"/>
  <c r="AD54" i="3" s="1"/>
  <c r="AC53" i="3"/>
  <c r="AB53" i="3"/>
  <c r="AD53" i="3" s="1"/>
  <c r="AA53" i="3"/>
  <c r="AC52" i="3"/>
  <c r="AD52" i="3" s="1"/>
  <c r="AB52" i="3"/>
  <c r="AA52" i="3"/>
  <c r="AC51" i="3"/>
  <c r="AB51" i="3"/>
  <c r="AA51" i="3"/>
  <c r="AD51" i="3" s="1"/>
  <c r="AC50" i="3"/>
  <c r="AB50" i="3"/>
  <c r="AA50" i="3"/>
  <c r="AD50" i="3" s="1"/>
  <c r="AC49" i="3"/>
  <c r="AB49" i="3"/>
  <c r="AA49" i="3"/>
  <c r="AD49" i="3" s="1"/>
  <c r="AC48" i="3"/>
  <c r="AB48" i="3"/>
  <c r="AA48" i="3"/>
  <c r="AD48" i="3" s="1"/>
  <c r="AC47" i="3"/>
  <c r="AB47" i="3"/>
  <c r="AD47" i="3" s="1"/>
  <c r="AA47" i="3"/>
  <c r="AD46" i="3"/>
  <c r="AH46" i="3" s="1"/>
  <c r="AC46" i="3"/>
  <c r="AB46" i="3"/>
  <c r="AA46" i="3"/>
  <c r="AC45" i="3"/>
  <c r="AB45" i="3"/>
  <c r="AA45" i="3"/>
  <c r="AD45" i="3" s="1"/>
  <c r="AC44" i="3"/>
  <c r="AD44" i="3" s="1"/>
  <c r="AB44" i="3"/>
  <c r="AA44" i="3"/>
  <c r="AC43" i="3"/>
  <c r="AB43" i="3"/>
  <c r="AD43" i="3" s="1"/>
  <c r="AA43" i="3"/>
  <c r="AC42" i="3"/>
  <c r="AB42" i="3"/>
  <c r="AD42" i="3" s="1"/>
  <c r="AA42" i="3"/>
  <c r="AC41" i="3"/>
  <c r="AB41" i="3"/>
  <c r="AA41" i="3"/>
  <c r="AD41" i="3" s="1"/>
  <c r="AC40" i="3"/>
  <c r="AB40" i="3"/>
  <c r="AA40" i="3"/>
  <c r="AD40" i="3" s="1"/>
  <c r="AD39" i="3"/>
  <c r="AH39" i="3" s="1"/>
  <c r="AC39" i="3"/>
  <c r="AB39" i="3"/>
  <c r="AA39" i="3"/>
  <c r="AC38" i="3"/>
  <c r="AB38" i="3"/>
  <c r="AA38" i="3"/>
  <c r="AD38" i="3" s="1"/>
  <c r="AC37" i="3"/>
  <c r="AB37" i="3"/>
  <c r="AA37" i="3"/>
  <c r="AD37" i="3" s="1"/>
  <c r="AC36" i="3"/>
  <c r="AB36" i="3"/>
  <c r="AD36" i="3" s="1"/>
  <c r="AA36" i="3"/>
  <c r="AC35" i="3"/>
  <c r="AB35" i="3"/>
  <c r="AA35" i="3"/>
  <c r="AD35" i="3" s="1"/>
  <c r="AC34" i="3"/>
  <c r="AB34" i="3"/>
  <c r="AA34" i="3"/>
  <c r="AD34" i="3" s="1"/>
  <c r="AD33" i="3"/>
  <c r="AH33" i="3" s="1"/>
  <c r="AC33" i="3"/>
  <c r="AB33" i="3"/>
  <c r="AA33" i="3"/>
  <c r="AC32" i="3"/>
  <c r="AB32" i="3"/>
  <c r="AD32" i="3" s="1"/>
  <c r="AA32" i="3"/>
  <c r="AH31" i="3"/>
  <c r="AD31" i="3"/>
  <c r="AF31" i="3" s="1"/>
  <c r="AC31" i="3"/>
  <c r="AB31" i="3"/>
  <c r="AA31" i="3"/>
  <c r="AC30" i="3"/>
  <c r="AB30" i="3"/>
  <c r="AA30" i="3"/>
  <c r="AD30" i="3" s="1"/>
  <c r="AC29" i="3"/>
  <c r="AB29" i="3"/>
  <c r="AD29" i="3" s="1"/>
  <c r="AA29" i="3"/>
  <c r="AC28" i="3"/>
  <c r="AD28" i="3" s="1"/>
  <c r="AB28" i="3"/>
  <c r="AA28" i="3"/>
  <c r="AC27" i="3"/>
  <c r="AB27" i="3"/>
  <c r="AA27" i="3"/>
  <c r="AD27" i="3" s="1"/>
  <c r="AC26" i="3"/>
  <c r="AB26" i="3"/>
  <c r="AA26" i="3"/>
  <c r="AD26" i="3" s="1"/>
  <c r="AC25" i="3"/>
  <c r="AB25" i="3"/>
  <c r="AA25" i="3"/>
  <c r="AD25" i="3" s="1"/>
  <c r="AC24" i="3"/>
  <c r="AB24" i="3"/>
  <c r="AA24" i="3"/>
  <c r="AD24" i="3" s="1"/>
  <c r="AC23" i="3"/>
  <c r="AB23" i="3"/>
  <c r="AD23" i="3" s="1"/>
  <c r="AA23" i="3"/>
  <c r="AD22" i="3"/>
  <c r="AH22" i="3" s="1"/>
  <c r="AC22" i="3"/>
  <c r="AB22" i="3"/>
  <c r="AA22" i="3"/>
  <c r="AC21" i="3"/>
  <c r="AB21" i="3"/>
  <c r="AA21" i="3"/>
  <c r="AD21" i="3" s="1"/>
  <c r="AC20" i="3"/>
  <c r="AD20" i="3" s="1"/>
  <c r="AB20" i="3"/>
  <c r="AA20" i="3"/>
  <c r="AC19" i="3"/>
  <c r="AB19" i="3"/>
  <c r="AD19" i="3" s="1"/>
  <c r="AA19" i="3"/>
  <c r="AC18" i="3"/>
  <c r="AB18" i="3"/>
  <c r="AD18" i="3" s="1"/>
  <c r="AA18" i="3"/>
  <c r="AC17" i="3"/>
  <c r="AB17" i="3"/>
  <c r="AA17" i="3"/>
  <c r="AD17" i="3" s="1"/>
  <c r="AC16" i="3"/>
  <c r="AB16" i="3"/>
  <c r="AA16" i="3"/>
  <c r="AD16" i="3" s="1"/>
  <c r="AD15" i="3"/>
  <c r="AH15" i="3" s="1"/>
  <c r="AC15" i="3"/>
  <c r="AB15" i="3"/>
  <c r="AA15" i="3"/>
  <c r="AC14" i="3"/>
  <c r="AB14" i="3"/>
  <c r="AA14" i="3"/>
  <c r="AD14" i="3" s="1"/>
  <c r="AC13" i="3"/>
  <c r="AB13" i="3"/>
  <c r="AA13" i="3"/>
  <c r="AD13" i="3" s="1"/>
  <c r="AC12" i="3"/>
  <c r="AB12" i="3"/>
  <c r="AD12" i="3" s="1"/>
  <c r="AA12" i="3"/>
  <c r="AC11" i="3"/>
  <c r="AB11" i="3"/>
  <c r="AA11" i="3"/>
  <c r="AD11" i="3" s="1"/>
  <c r="AC10" i="3"/>
  <c r="AB10" i="3"/>
  <c r="AA10" i="3"/>
  <c r="AD10" i="3" s="1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0" i="2"/>
  <c r="E19" i="2"/>
  <c r="E18" i="2"/>
  <c r="E17" i="2"/>
  <c r="E16" i="2"/>
  <c r="B11" i="2"/>
  <c r="D11" i="1"/>
  <c r="B11" i="1"/>
  <c r="AH23" i="3" l="1"/>
  <c r="AF23" i="3"/>
  <c r="AH221" i="3"/>
  <c r="AF221" i="3"/>
  <c r="AH50" i="3"/>
  <c r="AF50" i="3"/>
  <c r="AH87" i="3"/>
  <c r="AF87" i="3"/>
  <c r="AH30" i="3"/>
  <c r="AF30" i="3"/>
  <c r="AH44" i="3"/>
  <c r="AF44" i="3"/>
  <c r="AH93" i="3"/>
  <c r="AF93" i="3"/>
  <c r="AF129" i="3"/>
  <c r="AH129" i="3"/>
  <c r="AF147" i="3"/>
  <c r="AH147" i="3"/>
  <c r="AH213" i="3"/>
  <c r="AF213" i="3"/>
  <c r="AH295" i="3"/>
  <c r="AF295" i="3"/>
  <c r="AH11" i="3"/>
  <c r="AF11" i="3"/>
  <c r="AH45" i="3"/>
  <c r="AF45" i="3"/>
  <c r="AH67" i="3"/>
  <c r="AF67" i="3"/>
  <c r="AH75" i="3"/>
  <c r="AF75" i="3"/>
  <c r="AH104" i="3"/>
  <c r="AF104" i="3"/>
  <c r="AH112" i="3"/>
  <c r="AF112" i="3"/>
  <c r="AH263" i="3"/>
  <c r="AF263" i="3"/>
  <c r="AF281" i="3"/>
  <c r="AH281" i="3"/>
  <c r="AH284" i="3"/>
  <c r="AF284" i="3"/>
  <c r="AH49" i="3"/>
  <c r="AF49" i="3"/>
  <c r="AH56" i="3"/>
  <c r="AF56" i="3"/>
  <c r="AH71" i="3"/>
  <c r="AF71" i="3"/>
  <c r="AH97" i="3"/>
  <c r="AF97" i="3"/>
  <c r="AH144" i="3"/>
  <c r="AF144" i="3"/>
  <c r="AF151" i="3"/>
  <c r="AH151" i="3"/>
  <c r="AH113" i="3"/>
  <c r="AF113" i="3"/>
  <c r="AH239" i="3"/>
  <c r="AF239" i="3"/>
  <c r="AH12" i="3"/>
  <c r="AF12" i="3"/>
  <c r="AH42" i="3"/>
  <c r="AF42" i="3"/>
  <c r="AH54" i="3"/>
  <c r="AF54" i="3"/>
  <c r="AH18" i="3"/>
  <c r="AF18" i="3"/>
  <c r="AH26" i="3"/>
  <c r="AF26" i="3"/>
  <c r="AF37" i="3"/>
  <c r="AH37" i="3"/>
  <c r="AF161" i="3"/>
  <c r="AH161" i="3"/>
  <c r="AH245" i="3"/>
  <c r="AF245" i="3"/>
  <c r="AF323" i="3"/>
  <c r="AH323" i="3"/>
  <c r="AH41" i="3"/>
  <c r="AF41" i="3"/>
  <c r="AH52" i="3"/>
  <c r="AF52" i="3"/>
  <c r="AH82" i="3"/>
  <c r="AF82" i="3"/>
  <c r="AH101" i="3"/>
  <c r="AF101" i="3"/>
  <c r="AH108" i="3"/>
  <c r="AF108" i="3"/>
  <c r="AH249" i="3"/>
  <c r="AF249" i="3"/>
  <c r="AH306" i="3"/>
  <c r="AF306" i="3"/>
  <c r="AH126" i="3"/>
  <c r="AF126" i="3"/>
  <c r="AH158" i="3"/>
  <c r="AF158" i="3"/>
  <c r="AH185" i="3"/>
  <c r="AF185" i="3"/>
  <c r="AH267" i="3"/>
  <c r="AF267" i="3"/>
  <c r="AH19" i="3"/>
  <c r="AF19" i="3"/>
  <c r="AH27" i="3"/>
  <c r="AF27" i="3"/>
  <c r="AH34" i="3"/>
  <c r="AF34" i="3"/>
  <c r="AH38" i="3"/>
  <c r="AF38" i="3"/>
  <c r="AH53" i="3"/>
  <c r="AF53" i="3"/>
  <c r="AH60" i="3"/>
  <c r="AF60" i="3"/>
  <c r="AH64" i="3"/>
  <c r="AF64" i="3"/>
  <c r="AH86" i="3"/>
  <c r="AF86" i="3"/>
  <c r="AH90" i="3"/>
  <c r="AF90" i="3"/>
  <c r="AH105" i="3"/>
  <c r="AF105" i="3"/>
  <c r="AF123" i="3"/>
  <c r="AH123" i="3"/>
  <c r="AF137" i="3"/>
  <c r="AH137" i="3"/>
  <c r="AF155" i="3"/>
  <c r="AH155" i="3"/>
  <c r="AF169" i="3"/>
  <c r="AH169" i="3"/>
  <c r="AH189" i="3"/>
  <c r="AF189" i="3"/>
  <c r="AH203" i="3"/>
  <c r="AF203" i="3"/>
  <c r="AH207" i="3"/>
  <c r="AF207" i="3"/>
  <c r="AH288" i="3"/>
  <c r="AF288" i="3"/>
  <c r="AH314" i="3"/>
  <c r="AF314" i="3"/>
  <c r="AH341" i="3"/>
  <c r="AF341" i="3"/>
  <c r="AH359" i="3"/>
  <c r="AF359" i="3"/>
  <c r="AH296" i="3"/>
  <c r="AF296" i="3"/>
  <c r="AH367" i="3"/>
  <c r="AF367" i="3"/>
  <c r="AH16" i="3"/>
  <c r="AF16" i="3"/>
  <c r="AF61" i="3"/>
  <c r="AH61" i="3"/>
  <c r="AH109" i="3"/>
  <c r="AF109" i="3"/>
  <c r="AH120" i="3"/>
  <c r="AF120" i="3"/>
  <c r="AH134" i="3"/>
  <c r="AF134" i="3"/>
  <c r="AF159" i="3"/>
  <c r="AH159" i="3"/>
  <c r="AH166" i="3"/>
  <c r="AF166" i="3"/>
  <c r="AH225" i="3"/>
  <c r="AF225" i="3"/>
  <c r="AH24" i="3"/>
  <c r="AF24" i="3"/>
  <c r="AH35" i="3"/>
  <c r="AF35" i="3"/>
  <c r="AH69" i="3"/>
  <c r="AF69" i="3"/>
  <c r="AH102" i="3"/>
  <c r="AF102" i="3"/>
  <c r="AF163" i="3"/>
  <c r="AH163" i="3"/>
  <c r="AH293" i="3"/>
  <c r="AF293" i="3"/>
  <c r="AH80" i="3"/>
  <c r="AF80" i="3"/>
  <c r="AH84" i="3"/>
  <c r="AF84" i="3"/>
  <c r="AH88" i="3"/>
  <c r="AF88" i="3"/>
  <c r="AH117" i="3"/>
  <c r="AF117" i="3"/>
  <c r="AH275" i="3"/>
  <c r="AF275" i="3"/>
  <c r="AH356" i="3"/>
  <c r="AF356" i="3"/>
  <c r="AH21" i="3"/>
  <c r="AF21" i="3"/>
  <c r="AH28" i="3"/>
  <c r="AF28" i="3"/>
  <c r="AH58" i="3"/>
  <c r="AF58" i="3"/>
  <c r="AH77" i="3"/>
  <c r="AF77" i="3"/>
  <c r="AH128" i="3"/>
  <c r="AF128" i="3"/>
  <c r="AH142" i="3"/>
  <c r="AF142" i="3"/>
  <c r="AF167" i="3"/>
  <c r="AH167" i="3"/>
  <c r="AH191" i="3"/>
  <c r="AF191" i="3"/>
  <c r="AH261" i="3"/>
  <c r="AF261" i="3"/>
  <c r="AH325" i="3"/>
  <c r="AF325" i="3"/>
  <c r="AH25" i="3"/>
  <c r="AF25" i="3"/>
  <c r="AH32" i="3"/>
  <c r="AF32" i="3"/>
  <c r="AH47" i="3"/>
  <c r="AF47" i="3"/>
  <c r="AH81" i="3"/>
  <c r="AF81" i="3"/>
  <c r="AH110" i="3"/>
  <c r="AF110" i="3"/>
  <c r="AF121" i="3"/>
  <c r="AH121" i="3"/>
  <c r="AF139" i="3"/>
  <c r="AH139" i="3"/>
  <c r="AF153" i="3"/>
  <c r="AH153" i="3"/>
  <c r="AF171" i="3"/>
  <c r="AH171" i="3"/>
  <c r="AH312" i="3"/>
  <c r="AF312" i="3"/>
  <c r="AH360" i="3"/>
  <c r="AF360" i="3"/>
  <c r="AH368" i="3"/>
  <c r="AF368" i="3"/>
  <c r="AH72" i="3"/>
  <c r="AF72" i="3"/>
  <c r="AH94" i="3"/>
  <c r="AF94" i="3"/>
  <c r="AH243" i="3"/>
  <c r="AF243" i="3"/>
  <c r="AH68" i="3"/>
  <c r="AF68" i="3"/>
  <c r="AH116" i="3"/>
  <c r="AF116" i="3"/>
  <c r="AF127" i="3"/>
  <c r="AH127" i="3"/>
  <c r="AH152" i="3"/>
  <c r="AF152" i="3"/>
  <c r="AH65" i="3"/>
  <c r="AF65" i="3"/>
  <c r="AH76" i="3"/>
  <c r="AF76" i="3"/>
  <c r="AH98" i="3"/>
  <c r="AF98" i="3"/>
  <c r="AF131" i="3"/>
  <c r="AH131" i="3"/>
  <c r="AF145" i="3"/>
  <c r="AH145" i="3"/>
  <c r="AH311" i="3"/>
  <c r="AF311" i="3"/>
  <c r="AF13" i="3"/>
  <c r="AH13" i="3"/>
  <c r="AH20" i="3"/>
  <c r="AF20" i="3"/>
  <c r="AH73" i="3"/>
  <c r="AF73" i="3"/>
  <c r="AH106" i="3"/>
  <c r="AF106" i="3"/>
  <c r="AH257" i="3"/>
  <c r="AF257" i="3"/>
  <c r="AH308" i="3"/>
  <c r="AF308" i="3"/>
  <c r="AH17" i="3"/>
  <c r="AF17" i="3"/>
  <c r="AH43" i="3"/>
  <c r="AF43" i="3"/>
  <c r="AH51" i="3"/>
  <c r="AF51" i="3"/>
  <c r="AH62" i="3"/>
  <c r="AF62" i="3"/>
  <c r="AH99" i="3"/>
  <c r="AF99" i="3"/>
  <c r="AF135" i="3"/>
  <c r="AH135" i="3"/>
  <c r="AH160" i="3"/>
  <c r="AF160" i="3"/>
  <c r="AH10" i="3"/>
  <c r="AF10" i="3"/>
  <c r="AH14" i="3"/>
  <c r="AF14" i="3"/>
  <c r="AH29" i="3"/>
  <c r="AF29" i="3"/>
  <c r="AH36" i="3"/>
  <c r="AF36" i="3"/>
  <c r="AH40" i="3"/>
  <c r="AF40" i="3"/>
  <c r="AH66" i="3"/>
  <c r="AF66" i="3"/>
  <c r="AH74" i="3"/>
  <c r="AF74" i="3"/>
  <c r="AH78" i="3"/>
  <c r="AF78" i="3"/>
  <c r="AH89" i="3"/>
  <c r="AF89" i="3"/>
  <c r="AH92" i="3"/>
  <c r="AF92" i="3"/>
  <c r="AH96" i="3"/>
  <c r="AF96" i="3"/>
  <c r="AH100" i="3"/>
  <c r="AF100" i="3"/>
  <c r="AH195" i="3"/>
  <c r="AF195" i="3"/>
  <c r="AH227" i="3"/>
  <c r="AF227" i="3"/>
  <c r="AH287" i="3"/>
  <c r="AF287" i="3"/>
  <c r="AF353" i="3"/>
  <c r="AH353" i="3"/>
  <c r="AH48" i="3"/>
  <c r="AF48" i="3"/>
  <c r="AH59" i="3"/>
  <c r="AF59" i="3"/>
  <c r="AH85" i="3"/>
  <c r="AF85" i="3"/>
  <c r="AH111" i="3"/>
  <c r="AF111" i="3"/>
  <c r="AH118" i="3"/>
  <c r="AF118" i="3"/>
  <c r="AH136" i="3"/>
  <c r="AF136" i="3"/>
  <c r="AF143" i="3"/>
  <c r="AH143" i="3"/>
  <c r="AH150" i="3"/>
  <c r="AF150" i="3"/>
  <c r="AH168" i="3"/>
  <c r="AF168" i="3"/>
  <c r="AH209" i="3"/>
  <c r="AF209" i="3"/>
  <c r="AH231" i="3"/>
  <c r="AF231" i="3"/>
  <c r="AH122" i="3"/>
  <c r="AF122" i="3"/>
  <c r="AH130" i="3"/>
  <c r="AF130" i="3"/>
  <c r="AH138" i="3"/>
  <c r="AF138" i="3"/>
  <c r="AH146" i="3"/>
  <c r="AF146" i="3"/>
  <c r="AH154" i="3"/>
  <c r="AF154" i="3"/>
  <c r="AH162" i="3"/>
  <c r="AF162" i="3"/>
  <c r="AH170" i="3"/>
  <c r="AF170" i="3"/>
  <c r="AH342" i="3"/>
  <c r="AF342" i="3"/>
  <c r="AH384" i="3"/>
  <c r="AF384" i="3"/>
  <c r="AH390" i="3"/>
  <c r="AF390" i="3"/>
  <c r="AF22" i="3"/>
  <c r="AF33" i="3"/>
  <c r="AF46" i="3"/>
  <c r="AF57" i="3"/>
  <c r="AF70" i="3"/>
  <c r="AF183" i="3"/>
  <c r="AD206" i="3"/>
  <c r="AF219" i="3"/>
  <c r="AD228" i="3"/>
  <c r="AD242" i="3"/>
  <c r="AF255" i="3"/>
  <c r="AD264" i="3"/>
  <c r="AD278" i="3"/>
  <c r="AF298" i="3"/>
  <c r="AH328" i="3"/>
  <c r="AF328" i="3"/>
  <c r="AD343" i="3"/>
  <c r="AH354" i="3"/>
  <c r="AF354" i="3"/>
  <c r="AD363" i="3"/>
  <c r="AH378" i="3"/>
  <c r="AF378" i="3"/>
  <c r="AF381" i="3"/>
  <c r="AH125" i="3"/>
  <c r="AH133" i="3"/>
  <c r="AH141" i="3"/>
  <c r="AH149" i="3"/>
  <c r="AH157" i="3"/>
  <c r="AH165" i="3"/>
  <c r="AF173" i="3"/>
  <c r="AD181" i="3"/>
  <c r="AH197" i="3"/>
  <c r="AF197" i="3"/>
  <c r="AD217" i="3"/>
  <c r="AH233" i="3"/>
  <c r="AF233" i="3"/>
  <c r="AH253" i="3"/>
  <c r="AF253" i="3"/>
  <c r="AH269" i="3"/>
  <c r="AF269" i="3"/>
  <c r="AH322" i="3"/>
  <c r="AF322" i="3"/>
  <c r="AH340" i="3"/>
  <c r="AF340" i="3"/>
  <c r="AH372" i="3"/>
  <c r="AF372" i="3"/>
  <c r="AF178" i="3"/>
  <c r="AH317" i="3"/>
  <c r="AF317" i="3"/>
  <c r="AF348" i="3"/>
  <c r="AH357" i="3"/>
  <c r="AF369" i="3"/>
  <c r="AH379" i="3"/>
  <c r="AF379" i="3"/>
  <c r="AD179" i="3"/>
  <c r="AH305" i="3"/>
  <c r="AD349" i="3"/>
  <c r="AD358" i="3"/>
  <c r="AD376" i="3"/>
  <c r="AF290" i="3"/>
  <c r="AH294" i="3"/>
  <c r="AF294" i="3"/>
  <c r="AH299" i="3"/>
  <c r="AH326" i="3"/>
  <c r="AF326" i="3"/>
  <c r="AF388" i="3"/>
  <c r="AF174" i="3"/>
  <c r="AF187" i="3"/>
  <c r="AH193" i="3"/>
  <c r="AF193" i="3"/>
  <c r="AH198" i="3"/>
  <c r="AF212" i="3"/>
  <c r="AF223" i="3"/>
  <c r="AH229" i="3"/>
  <c r="AF229" i="3"/>
  <c r="AH234" i="3"/>
  <c r="AF248" i="3"/>
  <c r="AF259" i="3"/>
  <c r="AH265" i="3"/>
  <c r="AF265" i="3"/>
  <c r="AH270" i="3"/>
  <c r="AD297" i="3"/>
  <c r="AH329" i="3"/>
  <c r="AF355" i="3"/>
  <c r="AF364" i="3"/>
  <c r="AD389" i="3"/>
  <c r="AD199" i="3"/>
  <c r="AF201" i="3"/>
  <c r="AD210" i="3"/>
  <c r="AD235" i="3"/>
  <c r="AF237" i="3"/>
  <c r="AD246" i="3"/>
  <c r="AD271" i="3"/>
  <c r="AF273" i="3"/>
  <c r="AH282" i="3"/>
  <c r="AF282" i="3"/>
  <c r="AD291" i="3"/>
  <c r="AF320" i="3"/>
  <c r="AD330" i="3"/>
  <c r="AF332" i="3"/>
  <c r="AD350" i="3"/>
  <c r="AF361" i="3"/>
  <c r="AF370" i="3"/>
  <c r="AF373" i="3"/>
  <c r="AD377" i="3"/>
  <c r="AF182" i="3"/>
  <c r="AF204" i="3"/>
  <c r="AF218" i="3"/>
  <c r="AF240" i="3"/>
  <c r="AF254" i="3"/>
  <c r="AF276" i="3"/>
  <c r="AF335" i="3"/>
  <c r="AH344" i="3"/>
  <c r="AF344" i="3"/>
  <c r="AF371" i="3"/>
  <c r="AH371" i="3"/>
  <c r="AH380" i="3"/>
  <c r="AF380" i="3"/>
  <c r="AH114" i="3"/>
  <c r="AF114" i="3"/>
  <c r="AH124" i="3"/>
  <c r="AF124" i="3"/>
  <c r="AH132" i="3"/>
  <c r="AF132" i="3"/>
  <c r="AH140" i="3"/>
  <c r="AF140" i="3"/>
  <c r="AH148" i="3"/>
  <c r="AF148" i="3"/>
  <c r="AH156" i="3"/>
  <c r="AF156" i="3"/>
  <c r="AH164" i="3"/>
  <c r="AF164" i="3"/>
  <c r="AH285" i="3"/>
  <c r="AH300" i="3"/>
  <c r="AF300" i="3"/>
  <c r="AF309" i="3"/>
  <c r="AH318" i="3"/>
  <c r="AF318" i="3"/>
  <c r="AH386" i="3"/>
  <c r="AF386" i="3"/>
  <c r="AF15" i="3"/>
  <c r="AF39" i="3"/>
  <c r="AF63" i="3"/>
  <c r="AF83" i="3"/>
  <c r="AF95" i="3"/>
  <c r="AF107" i="3"/>
  <c r="AF119" i="3"/>
  <c r="AF177" i="3"/>
  <c r="AF188" i="3"/>
  <c r="AD205" i="3"/>
  <c r="AF224" i="3"/>
  <c r="AD241" i="3"/>
  <c r="AF260" i="3"/>
  <c r="AD277" i="3"/>
  <c r="AD286" i="3"/>
  <c r="AD307" i="3"/>
  <c r="AH315" i="3"/>
  <c r="AD336" i="3"/>
  <c r="AH347" i="3"/>
  <c r="AH365" i="3"/>
  <c r="AF365" i="3"/>
  <c r="AF383" i="3"/>
  <c r="AD186" i="3"/>
  <c r="AD211" i="3"/>
  <c r="AD222" i="3"/>
  <c r="AD247" i="3"/>
  <c r="AD258" i="3"/>
  <c r="AD304" i="3"/>
  <c r="AF327" i="3"/>
  <c r="AF362" i="3"/>
  <c r="AD366" i="3"/>
  <c r="AD375" i="3"/>
  <c r="AD176" i="3"/>
  <c r="AD190" i="3"/>
  <c r="AD202" i="3"/>
  <c r="AD214" i="3"/>
  <c r="AD226" i="3"/>
  <c r="AD238" i="3"/>
  <c r="AD250" i="3"/>
  <c r="AD262" i="3"/>
  <c r="AD274" i="3"/>
  <c r="AD279" i="3"/>
  <c r="AD302" i="3"/>
  <c r="AD351" i="3"/>
  <c r="AD374" i="3"/>
  <c r="AD313" i="3"/>
  <c r="AD321" i="3"/>
  <c r="AD385" i="3"/>
  <c r="AD220" i="3"/>
  <c r="AH280" i="3"/>
  <c r="AF280" i="3"/>
  <c r="AD334" i="3"/>
  <c r="AH352" i="3"/>
  <c r="AF352" i="3"/>
  <c r="AD337" i="3"/>
  <c r="AD345" i="3"/>
  <c r="AH205" i="3" l="1"/>
  <c r="AF205" i="3"/>
  <c r="AF210" i="3"/>
  <c r="AH210" i="3"/>
  <c r="AH343" i="3"/>
  <c r="AF343" i="3"/>
  <c r="AH337" i="3"/>
  <c r="AF337" i="3"/>
  <c r="AH302" i="3"/>
  <c r="AF302" i="3"/>
  <c r="AH366" i="3"/>
  <c r="AF366" i="3"/>
  <c r="AH330" i="3"/>
  <c r="AF330" i="3"/>
  <c r="AH199" i="3"/>
  <c r="AF199" i="3"/>
  <c r="AF279" i="3"/>
  <c r="AH279" i="3"/>
  <c r="AH336" i="3"/>
  <c r="AF336" i="3"/>
  <c r="AH389" i="3"/>
  <c r="AF389" i="3"/>
  <c r="AF176" i="3"/>
  <c r="D11" i="2" s="1"/>
  <c r="AH176" i="3"/>
  <c r="M35" i="4" s="1"/>
  <c r="N35" i="4" s="1"/>
  <c r="AH350" i="3"/>
  <c r="AF350" i="3"/>
  <c r="AF375" i="3"/>
  <c r="AH375" i="3"/>
  <c r="AH307" i="3"/>
  <c r="AF307" i="3"/>
  <c r="AH264" i="3"/>
  <c r="AF264" i="3"/>
  <c r="E11" i="2"/>
  <c r="AH313" i="3"/>
  <c r="AF313" i="3"/>
  <c r="AF274" i="3"/>
  <c r="AH274" i="3"/>
  <c r="AF291" i="3"/>
  <c r="AH291" i="3"/>
  <c r="AH278" i="3"/>
  <c r="AF278" i="3"/>
  <c r="AF262" i="3"/>
  <c r="AH262" i="3"/>
  <c r="AF258" i="3"/>
  <c r="AH258" i="3"/>
  <c r="E11" i="1"/>
  <c r="AH220" i="3"/>
  <c r="AF220" i="3"/>
  <c r="AF226" i="3"/>
  <c r="AH226" i="3"/>
  <c r="AF222" i="3"/>
  <c r="AH222" i="3"/>
  <c r="AF377" i="3"/>
  <c r="AH377" i="3"/>
  <c r="AH271" i="3"/>
  <c r="AF271" i="3"/>
  <c r="AH349" i="3"/>
  <c r="AF349" i="3"/>
  <c r="AH228" i="3"/>
  <c r="AF228" i="3"/>
  <c r="M14" i="4"/>
  <c r="N14" i="4" s="1"/>
  <c r="M20" i="4"/>
  <c r="N20" i="4" s="1"/>
  <c r="AH235" i="3"/>
  <c r="AF235" i="3"/>
  <c r="AH374" i="3"/>
  <c r="AF374" i="3"/>
  <c r="AF351" i="3"/>
  <c r="AH351" i="3"/>
  <c r="AH334" i="3"/>
  <c r="AF334" i="3"/>
  <c r="AF250" i="3"/>
  <c r="AH250" i="3"/>
  <c r="AH286" i="3"/>
  <c r="AF286" i="3"/>
  <c r="C11" i="2"/>
  <c r="AF238" i="3"/>
  <c r="AH238" i="3"/>
  <c r="AH247" i="3"/>
  <c r="AF247" i="3"/>
  <c r="AH277" i="3"/>
  <c r="AF277" i="3"/>
  <c r="AH297" i="3"/>
  <c r="AF297" i="3"/>
  <c r="AH217" i="3"/>
  <c r="AF217" i="3"/>
  <c r="AH242" i="3"/>
  <c r="AF242" i="3"/>
  <c r="AF214" i="3"/>
  <c r="AH214" i="3"/>
  <c r="AF246" i="3"/>
  <c r="AH246" i="3"/>
  <c r="AF363" i="3"/>
  <c r="AH363" i="3"/>
  <c r="AF190" i="3"/>
  <c r="AH190" i="3"/>
  <c r="AH345" i="3"/>
  <c r="AF345" i="3"/>
  <c r="AH304" i="3"/>
  <c r="AF304" i="3"/>
  <c r="AH376" i="3"/>
  <c r="AF376" i="3"/>
  <c r="AH358" i="3"/>
  <c r="AF358" i="3"/>
  <c r="AH385" i="3"/>
  <c r="AF385" i="3"/>
  <c r="AH211" i="3"/>
  <c r="AF211" i="3"/>
  <c r="AH241" i="3"/>
  <c r="AF241" i="3"/>
  <c r="AH321" i="3"/>
  <c r="AF321" i="3"/>
  <c r="AF202" i="3"/>
  <c r="AH202" i="3"/>
  <c r="AF186" i="3"/>
  <c r="AH186" i="3"/>
  <c r="AH179" i="3"/>
  <c r="AF179" i="3"/>
  <c r="AH181" i="3"/>
  <c r="AF181" i="3"/>
  <c r="AH206" i="3"/>
  <c r="AF206" i="3"/>
  <c r="K35" i="4" l="1"/>
  <c r="J35" i="4"/>
  <c r="I35" i="4"/>
  <c r="H35" i="4"/>
  <c r="G35" i="4"/>
  <c r="F35" i="4"/>
  <c r="E35" i="4"/>
  <c r="D35" i="4"/>
  <c r="C35" i="4"/>
  <c r="M17" i="4"/>
  <c r="N17" i="4" s="1"/>
  <c r="M12" i="4"/>
  <c r="N12" i="4" s="1"/>
  <c r="M25" i="4"/>
  <c r="N25" i="4" s="1"/>
  <c r="M22" i="4"/>
  <c r="N22" i="4" s="1"/>
  <c r="M29" i="4"/>
  <c r="N29" i="4" s="1"/>
  <c r="M24" i="4"/>
  <c r="N24" i="4" s="1"/>
  <c r="C14" i="4"/>
  <c r="H14" i="4"/>
  <c r="F14" i="4"/>
  <c r="J14" i="4"/>
  <c r="K14" i="4"/>
  <c r="E14" i="4"/>
  <c r="D14" i="4"/>
  <c r="I14" i="4"/>
  <c r="G14" i="4"/>
  <c r="M19" i="4"/>
  <c r="N19" i="4" s="1"/>
  <c r="M13" i="4"/>
  <c r="N13" i="4" s="1"/>
  <c r="M21" i="4"/>
  <c r="N21" i="4" s="1"/>
  <c r="M10" i="4"/>
  <c r="N10" i="4" s="1"/>
  <c r="M28" i="4"/>
  <c r="N28" i="4" s="1"/>
  <c r="M36" i="4"/>
  <c r="N36" i="4" s="1"/>
  <c r="I20" i="4"/>
  <c r="H20" i="4"/>
  <c r="G20" i="4"/>
  <c r="F20" i="4"/>
  <c r="E20" i="4"/>
  <c r="C20" i="4"/>
  <c r="D20" i="4"/>
  <c r="K20" i="4"/>
  <c r="J20" i="4"/>
  <c r="M38" i="4"/>
  <c r="N38" i="4" s="1"/>
  <c r="M31" i="4"/>
  <c r="N31" i="4" s="1"/>
  <c r="M18" i="4"/>
  <c r="N18" i="4" s="1"/>
  <c r="M30" i="4"/>
  <c r="N30" i="4" s="1"/>
  <c r="M16" i="4"/>
  <c r="N16" i="4" s="1"/>
  <c r="M15" i="4"/>
  <c r="N15" i="4" s="1"/>
  <c r="M11" i="4"/>
  <c r="N11" i="4" s="1"/>
  <c r="M32" i="4"/>
  <c r="N32" i="4" s="1"/>
  <c r="C11" i="1"/>
  <c r="M34" i="4"/>
  <c r="N34" i="4" s="1"/>
  <c r="M27" i="4"/>
  <c r="N27" i="4" s="1"/>
  <c r="M23" i="4"/>
  <c r="N23" i="4" s="1"/>
  <c r="M26" i="4"/>
  <c r="N26" i="4" s="1"/>
  <c r="M37" i="4"/>
  <c r="N37" i="4" s="1"/>
  <c r="M33" i="4"/>
  <c r="N33" i="4" s="1"/>
  <c r="M39" i="4"/>
  <c r="N39" i="4" s="1"/>
  <c r="K11" i="4" l="1"/>
  <c r="J11" i="4"/>
  <c r="I11" i="4"/>
  <c r="E11" i="4"/>
  <c r="F11" i="4"/>
  <c r="D11" i="4"/>
  <c r="C11" i="4"/>
  <c r="H11" i="4"/>
  <c r="G11" i="4"/>
  <c r="K36" i="4"/>
  <c r="J36" i="4"/>
  <c r="I36" i="4"/>
  <c r="H36" i="4"/>
  <c r="G36" i="4"/>
  <c r="F36" i="4"/>
  <c r="E36" i="4"/>
  <c r="D36" i="4"/>
  <c r="C36" i="4"/>
  <c r="K34" i="4"/>
  <c r="J34" i="4"/>
  <c r="I34" i="4"/>
  <c r="H34" i="4"/>
  <c r="G34" i="4"/>
  <c r="F34" i="4"/>
  <c r="E34" i="4"/>
  <c r="D34" i="4"/>
  <c r="C34" i="4"/>
  <c r="K25" i="4"/>
  <c r="J25" i="4"/>
  <c r="H25" i="4"/>
  <c r="G25" i="4"/>
  <c r="F25" i="4"/>
  <c r="E25" i="4"/>
  <c r="I25" i="4"/>
  <c r="D25" i="4"/>
  <c r="C25" i="4"/>
  <c r="K12" i="4"/>
  <c r="J12" i="4"/>
  <c r="F12" i="4"/>
  <c r="C12" i="4"/>
  <c r="I12" i="4"/>
  <c r="E12" i="4"/>
  <c r="D12" i="4"/>
  <c r="H12" i="4"/>
  <c r="G12" i="4"/>
  <c r="F17" i="4"/>
  <c r="E17" i="4"/>
  <c r="D17" i="4"/>
  <c r="C17" i="4"/>
  <c r="K17" i="4"/>
  <c r="I17" i="4"/>
  <c r="G17" i="4"/>
  <c r="J17" i="4"/>
  <c r="H17" i="4"/>
  <c r="D15" i="4"/>
  <c r="C15" i="4"/>
  <c r="I15" i="4"/>
  <c r="G15" i="4"/>
  <c r="K15" i="4"/>
  <c r="F15" i="4"/>
  <c r="E15" i="4"/>
  <c r="J15" i="4"/>
  <c r="H15" i="4"/>
  <c r="J33" i="4"/>
  <c r="I33" i="4"/>
  <c r="H33" i="4"/>
  <c r="G33" i="4"/>
  <c r="F33" i="4"/>
  <c r="E33" i="4"/>
  <c r="D33" i="4"/>
  <c r="C33" i="4"/>
  <c r="K33" i="4"/>
  <c r="H31" i="4"/>
  <c r="G31" i="4"/>
  <c r="F31" i="4"/>
  <c r="E31" i="4"/>
  <c r="D31" i="4"/>
  <c r="C31" i="4"/>
  <c r="K31" i="4"/>
  <c r="J31" i="4"/>
  <c r="I31" i="4"/>
  <c r="E28" i="4"/>
  <c r="D28" i="4"/>
  <c r="C28" i="4"/>
  <c r="K28" i="4"/>
  <c r="J28" i="4"/>
  <c r="I28" i="4"/>
  <c r="H28" i="4"/>
  <c r="G28" i="4"/>
  <c r="F28" i="4"/>
  <c r="E16" i="4"/>
  <c r="D16" i="4"/>
  <c r="C16" i="4"/>
  <c r="J16" i="4"/>
  <c r="H16" i="4"/>
  <c r="F16" i="4"/>
  <c r="K16" i="4"/>
  <c r="I16" i="4"/>
  <c r="G16" i="4"/>
  <c r="G18" i="4"/>
  <c r="F18" i="4"/>
  <c r="E18" i="4"/>
  <c r="D18" i="4"/>
  <c r="C18" i="4"/>
  <c r="K18" i="4"/>
  <c r="J18" i="4"/>
  <c r="I18" i="4"/>
  <c r="H18" i="4"/>
  <c r="C26" i="4"/>
  <c r="K26" i="4"/>
  <c r="I26" i="4"/>
  <c r="H26" i="4"/>
  <c r="G26" i="4"/>
  <c r="F26" i="4"/>
  <c r="E26" i="4"/>
  <c r="J26" i="4"/>
  <c r="D26" i="4"/>
  <c r="C38" i="4"/>
  <c r="K38" i="4"/>
  <c r="J38" i="4"/>
  <c r="I38" i="4"/>
  <c r="H38" i="4"/>
  <c r="G38" i="4"/>
  <c r="F38" i="4"/>
  <c r="E38" i="4"/>
  <c r="D38" i="4"/>
  <c r="K10" i="4"/>
  <c r="J10" i="4"/>
  <c r="I10" i="4"/>
  <c r="H10" i="4"/>
  <c r="D10" i="4"/>
  <c r="C10" i="4"/>
  <c r="G10" i="4"/>
  <c r="F10" i="4"/>
  <c r="E10" i="4"/>
  <c r="D39" i="4"/>
  <c r="C39" i="4"/>
  <c r="K39" i="4"/>
  <c r="J39" i="4"/>
  <c r="I39" i="4"/>
  <c r="H39" i="4"/>
  <c r="G39" i="4"/>
  <c r="F39" i="4"/>
  <c r="E39" i="4"/>
  <c r="K23" i="4"/>
  <c r="J23" i="4"/>
  <c r="I23" i="4"/>
  <c r="H23" i="4"/>
  <c r="F23" i="4"/>
  <c r="E23" i="4"/>
  <c r="D23" i="4"/>
  <c r="C23" i="4"/>
  <c r="G23" i="4"/>
  <c r="J21" i="4"/>
  <c r="I21" i="4"/>
  <c r="H21" i="4"/>
  <c r="G21" i="4"/>
  <c r="F21" i="4"/>
  <c r="D21" i="4"/>
  <c r="C21" i="4"/>
  <c r="E21" i="4"/>
  <c r="K21" i="4"/>
  <c r="K24" i="4"/>
  <c r="J24" i="4"/>
  <c r="I24" i="4"/>
  <c r="G24" i="4"/>
  <c r="F24" i="4"/>
  <c r="E24" i="4"/>
  <c r="D24" i="4"/>
  <c r="H24" i="4"/>
  <c r="C24" i="4"/>
  <c r="G30" i="4"/>
  <c r="F30" i="4"/>
  <c r="E30" i="4"/>
  <c r="D30" i="4"/>
  <c r="C30" i="4"/>
  <c r="K30" i="4"/>
  <c r="J30" i="4"/>
  <c r="I30" i="4"/>
  <c r="H30" i="4"/>
  <c r="D27" i="4"/>
  <c r="C27" i="4"/>
  <c r="J27" i="4"/>
  <c r="I27" i="4"/>
  <c r="H27" i="4"/>
  <c r="G27" i="4"/>
  <c r="F27" i="4"/>
  <c r="E27" i="4"/>
  <c r="K27" i="4"/>
  <c r="K13" i="4"/>
  <c r="G13" i="4"/>
  <c r="J13" i="4"/>
  <c r="I13" i="4"/>
  <c r="E13" i="4"/>
  <c r="H13" i="4"/>
  <c r="F13" i="4"/>
  <c r="D13" i="4"/>
  <c r="C13" i="4"/>
  <c r="F29" i="4"/>
  <c r="E29" i="4"/>
  <c r="D29" i="4"/>
  <c r="C29" i="4"/>
  <c r="K29" i="4"/>
  <c r="J29" i="4"/>
  <c r="I29" i="4"/>
  <c r="H29" i="4"/>
  <c r="G29" i="4"/>
  <c r="I32" i="4"/>
  <c r="H32" i="4"/>
  <c r="G32" i="4"/>
  <c r="F32" i="4"/>
  <c r="E32" i="4"/>
  <c r="D32" i="4"/>
  <c r="C32" i="4"/>
  <c r="K32" i="4"/>
  <c r="J32" i="4"/>
  <c r="K37" i="4"/>
  <c r="J37" i="4"/>
  <c r="I37" i="4"/>
  <c r="H37" i="4"/>
  <c r="G37" i="4"/>
  <c r="F37" i="4"/>
  <c r="E37" i="4"/>
  <c r="D37" i="4"/>
  <c r="C37" i="4"/>
  <c r="H19" i="4"/>
  <c r="G19" i="4"/>
  <c r="F19" i="4"/>
  <c r="E19" i="4"/>
  <c r="D19" i="4"/>
  <c r="K19" i="4"/>
  <c r="I19" i="4"/>
  <c r="C19" i="4"/>
  <c r="J19" i="4"/>
  <c r="K22" i="4"/>
  <c r="J22" i="4"/>
  <c r="I22" i="4"/>
  <c r="H22" i="4"/>
  <c r="G22" i="4"/>
  <c r="E22" i="4"/>
  <c r="D22" i="4"/>
  <c r="C22" i="4"/>
  <c r="F22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Unknown Author</author>
  </authors>
  <commentList>
    <comment ref="AE10" authorId="0" shapeId="0" xr:uid="{00000000-0006-0000-0200-000001000000}">
      <text>
        <r>
          <rPr>
            <sz val="10"/>
            <rFont val="Arial"/>
            <family val="2"/>
          </rPr>
          <t>Nombre de signaux qualitatifs confirmés sur le terrain. Pré-rempli ici par un proxy (ÉsaBac, deal, contact) — à confirmer.</t>
        </r>
      </text>
    </comment>
  </commentList>
</comments>
</file>

<file path=xl/sharedStrings.xml><?xml version="1.0" encoding="utf-8"?>
<sst xmlns="http://schemas.openxmlformats.org/spreadsheetml/2006/main" count="12129" uniqueCount="5169">
  <si>
    <t>CARTOGRAPHIE ITALIE 2026</t>
  </si>
  <si>
    <t>Lisez-moi</t>
  </si>
  <si>
    <t>Comment lire et utiliser cette cartographie : conventions, navigation, règle d’or des données et score de priorité.</t>
  </si>
  <si>
    <t>« Apprendre de tous, savoir ensemble. »</t>
  </si>
  <si>
    <t>— Signature Francophonia</t>
  </si>
  <si>
    <t>EN BREF</t>
  </si>
  <si>
    <t>Établissements qualifiés</t>
  </si>
  <si>
    <t>Priorité A</t>
  </si>
  <si>
    <t>Règle d’or respectée</t>
  </si>
  <si>
    <t>Score moyen /30</t>
  </si>
  <si>
    <t>LES ONGLETS</t>
  </si>
  <si>
    <t>00</t>
  </si>
  <si>
    <t>Conventions, navigation, règle d’or, score</t>
  </si>
  <si>
    <t>01</t>
  </si>
  <si>
    <t>Tableau de bord</t>
  </si>
  <si>
    <t>Le pilotage du pays en une vue</t>
  </si>
  <si>
    <t>02</t>
  </si>
  <si>
    <t>Établissements</t>
  </si>
  <si>
    <t>Cœur opérationnel — descriptif, matching, score</t>
  </si>
  <si>
    <t>03</t>
  </si>
  <si>
    <t>Top 30</t>
  </si>
  <si>
    <t>Les priorités triées par score</t>
  </si>
  <si>
    <t>04</t>
  </si>
  <si>
    <t>Pipeline HubSpot</t>
  </si>
  <si>
    <t>Photographie des transactions en cours</t>
  </si>
  <si>
    <t>05</t>
  </si>
  <si>
    <t>Contacts HubSpot</t>
  </si>
  <si>
    <t>Contacts rattachés au pays</t>
  </si>
  <si>
    <t>06</t>
  </si>
  <si>
    <t>Benchmark concurrents</t>
  </si>
  <si>
    <t>Concurrents lus sur 12 dimensions</t>
  </si>
  <si>
    <t>07</t>
  </si>
  <si>
    <t>Agences partenaires</t>
  </si>
  <si>
    <t>Agences qui peuvent nous envoyer des groupes</t>
  </si>
  <si>
    <t>08</t>
  </si>
  <si>
    <t>Fidélisation</t>
  </si>
  <si>
    <t>Groupes déjà venus, à réactiver</t>
  </si>
  <si>
    <t>09</t>
  </si>
  <si>
    <t>Groupes reportés</t>
  </si>
  <si>
    <t>Transactions reportées, à relancer</t>
  </si>
  <si>
    <t>10</t>
  </si>
  <si>
    <t>Réseau</t>
  </si>
  <si>
    <t>Qui couvre quel territoire, zones blanches</t>
  </si>
  <si>
    <t>11</t>
  </si>
  <si>
    <t>Erasmus</t>
  </si>
  <si>
    <t>Établissements accrédités (si le pays en a)</t>
  </si>
  <si>
    <t>RÈGLE D’OR DES DONNÉES</t>
  </si>
  <si>
    <t>Une ligne ne compte que si elle porte les trois : (1) nom complet · (2) contact direct (email institutionnel et/ou téléphone) · (3) adresse postale ou site web vérifiable. Sans ces trois, la ligne est écartée.</t>
  </si>
  <si>
    <t>LE SCORE DE PRIORITÉ — /30</t>
  </si>
  <si>
    <t>Stratégique /10</t>
  </si>
  <si>
    <t>Signaux francophones et taille : section ÉsaBac, accréditation Erasmus+, filière linguistique/classique.</t>
  </si>
  <si>
    <t>Opérationnel /10</t>
  </si>
  <si>
    <t>Complétude des coordonnées : email, téléphone, adresse, site web.</t>
  </si>
  <si>
    <t>Commercial /10</t>
  </si>
  <si>
    <t>Maturité commerciale : programme adapté identifié, deal et contact déjà au CRM.</t>
  </si>
  <si>
    <t>Total ≥ 24/30 ET au moins 2 signaux terrain confirmés (le score seul ne suffit jamais).</t>
  </si>
  <si>
    <t>Les pondérations ci-dessus sont une première proposition, ajustables.</t>
  </si>
  <si>
    <t>CONVENTIONS</t>
  </si>
  <si>
    <t>Toponymes</t>
  </si>
  <si>
    <t>Forme locale du pays (Italie : Lombardia, Emilia-Romagna, Piemonte).</t>
  </si>
  <si>
    <t>Fiabilité</t>
  </si>
  <si>
    <t>Vérifié · Probable · À vérifier · Hypothèse.</t>
  </si>
  <si>
    <t>Filtrer / trier</t>
  </si>
  <si>
    <t>Cliquer les boutons en tête de colonne des onglets de données.</t>
  </si>
  <si>
    <t>Francophonia · 4 avenue Emilia, 06000 Nice · francophonia.com — Cartographie Italie 2026 · maquette</t>
  </si>
  <si>
    <t>CARTOGRAPHIE ITALIE 2026 · PILOTAGE</t>
  </si>
  <si>
    <t>Ce que montre cet onglet : le pilotage du pays en une vue. À quoi il sert : voir où agir cette semaine. Les blocs établissements se recalculent depuis l'onglet Établissements.</t>
  </si>
  <si>
    <t>« De la promesse à la méthode. »</t>
  </si>
  <si>
    <t>— Cap Francophonia 2026</t>
  </si>
  <si>
    <t>PORTEFEUILLE ÉTABLISSEMENTS</t>
  </si>
  <si>
    <t>CAP CA 2026 (source HubSpot)</t>
  </si>
  <si>
    <t>348 000 €</t>
  </si>
  <si>
    <t>640 000 €</t>
  </si>
  <si>
    <t>Priorité B</t>
  </si>
  <si>
    <t>CA réalisé</t>
  </si>
  <si>
    <t>Objectif</t>
  </si>
  <si>
    <t>Espéré 286 000 €  ·  En cours 90 000 €</t>
  </si>
  <si>
    <t>COMPLÉTUDE DES DONNÉES — RÈGLE D’OR</t>
  </si>
  <si>
    <t>ALERTES (illustratif)</t>
  </si>
  <si>
    <t>Email institutionnel</t>
  </si>
  <si>
    <t>À jour</t>
  </si>
  <si>
    <t>Couverture Nord complète</t>
  </si>
  <si>
    <t>Téléphone direct</t>
  </si>
  <si>
    <t>Vigilance</t>
  </si>
  <si>
    <t>3 devis en attente &gt; 21 jours</t>
  </si>
  <si>
    <t>Adresse postale</t>
  </si>
  <si>
    <t>Critique</t>
  </si>
  <si>
    <t>1 devis sans réponse &gt; 60 jours</t>
  </si>
  <si>
    <t>Site web</t>
  </si>
  <si>
    <t>Règle d’or (nom + contact + adresse) :</t>
  </si>
  <si>
    <t>Le CA et les alertes s’animeront depuis l’onglet Pipeline HubSpot (version complète).</t>
  </si>
  <si>
    <t>COUVERTURE PAR RÉGION</t>
  </si>
  <si>
    <t>Région</t>
  </si>
  <si>
    <t>Établ.</t>
  </si>
  <si>
    <t>Lombardia</t>
  </si>
  <si>
    <t>Emilia-Romagna</t>
  </si>
  <si>
    <t>Piemonte</t>
  </si>
  <si>
    <t>Veneto</t>
  </si>
  <si>
    <t>Friuli-Venezia Giulia</t>
  </si>
  <si>
    <t>Liguria</t>
  </si>
  <si>
    <t>Trentino-Alto Adige</t>
  </si>
  <si>
    <t>Valle d'Aosta</t>
  </si>
  <si>
    <t>Lazio</t>
  </si>
  <si>
    <t>Toscana</t>
  </si>
  <si>
    <t>Umbria</t>
  </si>
  <si>
    <t>Sicilia</t>
  </si>
  <si>
    <t>Campania</t>
  </si>
  <si>
    <t>Puglia</t>
  </si>
  <si>
    <t>Calabria</t>
  </si>
  <si>
    <t>Sardegna</t>
  </si>
  <si>
    <t>Basilicata</t>
  </si>
  <si>
    <t>Molise</t>
  </si>
  <si>
    <t>CARTOGRAPHIE ITALIE 2026 · DONNÉES</t>
  </si>
  <si>
    <t>Ce que montre cet onglet : tous les établissements qualifiés, leur descriptif, le matching avec nos programmes et leur score de priorité. À quoi il sert : choisir où agir, filtrer, trier.</t>
  </si>
  <si>
    <t>« Le pays de la langue française. »</t>
  </si>
  <si>
    <t>— Baseline Francophonia</t>
  </si>
  <si>
    <t>ID</t>
  </si>
  <si>
    <t>Nom complet</t>
  </si>
  <si>
    <t>Type</t>
  </si>
  <si>
    <t>Ville</t>
  </si>
  <si>
    <t>Province</t>
  </si>
  <si>
    <t>Bassin</t>
  </si>
  <si>
    <t>Téléphone</t>
  </si>
  <si>
    <t>Direction (décideur)</t>
  </si>
  <si>
    <t>ÉsaBac</t>
  </si>
  <si>
    <t>Erasmus+ KA1</t>
  </si>
  <si>
    <t>Code méccanografico</t>
  </si>
  <si>
    <t>Email PEC</t>
  </si>
  <si>
    <t>Descriptif établissement</t>
  </si>
  <si>
    <t>Besoin / signal identifié</t>
  </si>
  <si>
    <t>Programmes Francophonia adaptés</t>
  </si>
  <si>
    <t>Source URL</t>
  </si>
  <si>
    <t>Statut HubSpot</t>
  </si>
  <si>
    <t>Deal existant</t>
  </si>
  <si>
    <t>Contact rattaché</t>
  </si>
  <si>
    <t>Statut relation</t>
  </si>
  <si>
    <t>Strat. /10</t>
  </si>
  <si>
    <t>Opér. /10</t>
  </si>
  <si>
    <t>Comm. /10</t>
  </si>
  <si>
    <t>Total /30</t>
  </si>
  <si>
    <t>Signaux terrain</t>
  </si>
  <si>
    <t>Priorité</t>
  </si>
  <si>
    <t>Action recommandée</t>
  </si>
  <si>
    <t>_rang</t>
  </si>
  <si>
    <t>IT-N-001</t>
  </si>
  <si>
    <t>Liceo Statale Setti Carraro Dalla Chiesa</t>
  </si>
  <si>
    <t>Liceo Classico/Linguistico</t>
  </si>
  <si>
    <t>Milano</t>
  </si>
  <si>
    <t>Nord</t>
  </si>
  <si>
    <t>Via Passione 12</t>
  </si>
  <si>
    <t>+39 02 76001425</t>
  </si>
  <si>
    <t>MIPC110009@istruzione.it</t>
  </si>
  <si>
    <t>https://setticarraro.edu.it</t>
  </si>
  <si>
    <t>À vérifier</t>
  </si>
  <si>
    <t>Oui</t>
  </si>
  <si>
    <t>Très probable</t>
  </si>
  <si>
    <t>MIPC110009</t>
  </si>
  <si>
    <t>MIPC110009@pec.istruzione.it</t>
  </si>
  <si>
    <t>Plusieurs sections Esabac (classico, linguistico). Centre Milan, fort potentiel.</t>
  </si>
  <si>
    <t>Section ÉsaBac active · Accréditation Erasmus+ KA1 · Filière linguistique</t>
  </si>
  <si>
    <t>SCL · UDF · Formation enseignants</t>
  </si>
  <si>
    <t>Vérifié</t>
  </si>
  <si>
    <t>https://www.tuttitalia.it/lombardia/18-milano/39-scuole/liceo-linguistico/</t>
  </si>
  <si>
    <t>Croisé : 0 contact</t>
  </si>
  <si>
    <t>À renseigner</t>
  </si>
  <si>
    <t>Aucun</t>
  </si>
  <si>
    <t>Prospect froid</t>
  </si>
  <si>
    <t>Contact via Dora Lori. Liceo Classico Europeo + Esabac : profil rare et premium.</t>
  </si>
  <si>
    <t>IT-N-002</t>
  </si>
  <si>
    <t>Liceo Galvani — IIS Luigi Galvani</t>
  </si>
  <si>
    <t>Liceo Linguistico</t>
  </si>
  <si>
    <t>Via F. Gatti 14</t>
  </si>
  <si>
    <t>+39 02 6453181</t>
  </si>
  <si>
    <t>MIIS05400X@istruzione.it</t>
  </si>
  <si>
    <t>https://www.iisgalvanimi.edu.it</t>
  </si>
  <si>
    <t>MIIS05400X</t>
  </si>
  <si>
    <t>MIIS05400X@pec.istruzione.it</t>
  </si>
  <si>
    <t>Site mentionne explicitement section Esabac. Forte identité linguistique.</t>
  </si>
  <si>
    <t>https://www.iisgalvanimi.edu.it/spazio-esabac</t>
  </si>
  <si>
    <t>Page Spazio EsaBac dédiée — école très active. Approcher via Dora Lori.</t>
  </si>
  <si>
    <t>IT-N-003</t>
  </si>
  <si>
    <t>Liceo Marconi — G. Marconi</t>
  </si>
  <si>
    <t>Liceo Scientifico/Linguistico</t>
  </si>
  <si>
    <t>Via dei Narcisi 5</t>
  </si>
  <si>
    <t>+39 02 48302354</t>
  </si>
  <si>
    <t>MIPS16000D@istruzione.it</t>
  </si>
  <si>
    <t>https://www.marconionline.edu.it</t>
  </si>
  <si>
    <t>MIPS16000D</t>
  </si>
  <si>
    <t>MIPS16000D@pec.istruzione.it</t>
  </si>
  <si>
    <t>Liceo Linguistico - Esabac confirmé via site institutionnel. Bon profil PCTO scientifique.</t>
  </si>
  <si>
    <t>SCL · SIP · Formation enseignants</t>
  </si>
  <si>
    <t>Lycée Esabac avec sections scientifique + linguistique. Périphérie ouest Milan.</t>
  </si>
  <si>
    <t>IT-N-004</t>
  </si>
  <si>
    <t>Liceo Scientifico Leonardo da Vinci</t>
  </si>
  <si>
    <t>Liceo Scientifico</t>
  </si>
  <si>
    <t>Via Don Calabria 16</t>
  </si>
  <si>
    <t>+39 02 2590083</t>
  </si>
  <si>
    <t>MIPS04000T@istruzione.it</t>
  </si>
  <si>
    <t>https://www.liceoleonardomi.edu.it</t>
  </si>
  <si>
    <t>MIPS04000T</t>
  </si>
  <si>
    <t>MIPS04000T@pec.istruzione.it</t>
  </si>
  <si>
    <t>Auto-déclaré 'unico Liceo Scientifico della provincia di Milano' Esabac.</t>
  </si>
  <si>
    <t>Section ÉsaBac active · Accréditation Erasmus+ KA1</t>
  </si>
  <si>
    <t>SCL · SIP · UDF</t>
  </si>
  <si>
    <t>https://www.liceoleonardomi.edu.it/indirizzo-di-studio/esabac/</t>
  </si>
  <si>
    <t>À vérifier : 10 candidat(s) ambigus</t>
  </si>
  <si>
    <t>(?) Anna Margiotta (?) / Andrea Casula (?) / Luisa Soranzo (?) / +7</t>
  </si>
  <si>
    <t>Lycée scientifique pionnier Esabac depuis 2009-2010. Identité forte sciences.</t>
  </si>
  <si>
    <t>IT-N-005</t>
  </si>
  <si>
    <t>Liceo Carlo Tenca</t>
  </si>
  <si>
    <t>Liceo Linguistico/Scienze Umane</t>
  </si>
  <si>
    <t>Bastioni Porta Volta 16</t>
  </si>
  <si>
    <t>+39 02 6551606</t>
  </si>
  <si>
    <t>MIPM11000D@istruzione.it</t>
  </si>
  <si>
    <t>https://www.liceotenca.edu.it</t>
  </si>
  <si>
    <t>MIPM11000D</t>
  </si>
  <si>
    <t>MIPM11000D@pec.istruzione.it</t>
  </si>
  <si>
    <t>Liceo Linguistique avec section musicale/coreutico — profil pluriel.</t>
  </si>
  <si>
    <t>SCL · UDF</t>
  </si>
  <si>
    <t>Centre Milan. Affecter à Maureen Langlard (couverture complémentaire Dora Lori).</t>
  </si>
  <si>
    <t>IT-N-006</t>
  </si>
  <si>
    <t>Liceo Statale Antonio Pigafetta</t>
  </si>
  <si>
    <t>Liceo Classico/Linguistico/Musicale</t>
  </si>
  <si>
    <t>Vicenza</t>
  </si>
  <si>
    <t>Contrà Riale 12</t>
  </si>
  <si>
    <t>+39 0444 543884</t>
  </si>
  <si>
    <t>VIPC010004@istruzione.it</t>
  </si>
  <si>
    <t>https://www.liceoantoniopigafetta.it</t>
  </si>
  <si>
    <t>VIPC010004</t>
  </si>
  <si>
    <t>VIPC010004@pec.istruzione.it</t>
  </si>
  <si>
    <t>Mention explicite section Esabac dans classes 1DL et 5D Linguistico. Forte densité francophone.</t>
  </si>
  <si>
    <t>SCL · SIP · PCTO · UDF</t>
  </si>
  <si>
    <t>https://www.liceoantoniopigafetta.it/liceo-linguistico/</t>
  </si>
  <si>
    <t>PRIORITAIRE — Andrea Alberghina basé sur place. Section Esabac active, classes 1DL dédiées.</t>
  </si>
  <si>
    <t>IT-N-007</t>
  </si>
  <si>
    <t>Liceo Scientifico Galileo Galilei</t>
  </si>
  <si>
    <t>Verona</t>
  </si>
  <si>
    <t>Via San Giacomo 11</t>
  </si>
  <si>
    <t>+39 045 8401688</t>
  </si>
  <si>
    <t>VRPS02000P@istruzione.it</t>
  </si>
  <si>
    <t>https://www.liceogalileiverona.edu.it</t>
  </si>
  <si>
    <t>VRPS02000P</t>
  </si>
  <si>
    <t>VRPS02000P@pec.istruzione.it</t>
  </si>
  <si>
    <t>Lycée hôte historique des journées de formation Esabac Veneto. Centralité dans le réseau.</t>
  </si>
  <si>
    <t>Section ÉsaBac active · Accréditation Erasmus+ KA1 · Contacts déjà au CRM</t>
  </si>
  <si>
    <t>https://old.istruzioneveneto.gov.it/wpusr/archives/tag/esabac</t>
  </si>
  <si>
    <t>Croisé : 3 contact(s)</t>
  </si>
  <si>
    <t>Liceo Galilei / Paola Pedron / Antonella Medori</t>
  </si>
  <si>
    <t>Hub formation enseignants — siège séminaires régionaux Esabac Veneto / Alliance française.</t>
  </si>
  <si>
    <t>IT-N-008</t>
  </si>
  <si>
    <t>Liceo Antonio Fogazzaro</t>
  </si>
  <si>
    <t>Contrà Burci 21</t>
  </si>
  <si>
    <t>+39 0444 322203</t>
  </si>
  <si>
    <t>VIPM010005@istruzione.it</t>
  </si>
  <si>
    <t>https://www.fogazzaro.edu.it</t>
  </si>
  <si>
    <t>VIPM010005</t>
  </si>
  <si>
    <t>VIPM010005@pec.istruzione.it</t>
  </si>
  <si>
    <t>Convegno regionale ESABAC accueilli sur place. Réseau actif licei linguistici Veneto.</t>
  </si>
  <si>
    <t>Section ÉsaBac active · Accréditation Erasmus+ KA1 · Filière linguistique · Contacts déjà au CRM</t>
  </si>
  <si>
    <t>https://www.fogazzaro.edu.it/sito/stampa.php?idpag=1453</t>
  </si>
  <si>
    <t>Croisé : 2 contact(s)</t>
  </si>
  <si>
    <t>Francoise Mattana / ALESSANDRA TONIN</t>
  </si>
  <si>
    <t>Section Esabac sezione BL. Scuola polo CLIL Veneto. Établissement-réseau, fort potentiel.</t>
  </si>
  <si>
    <t>IT-N-009</t>
  </si>
  <si>
    <t>IIS Pietro Scalcerle</t>
  </si>
  <si>
    <t>Liceo Linguistico/Istituto Tecnico</t>
  </si>
  <si>
    <t>Padova</t>
  </si>
  <si>
    <t>Via delle Cave 174</t>
  </si>
  <si>
    <t>+39 049 8685455</t>
  </si>
  <si>
    <t>PDIS00100B@istruzione.it</t>
  </si>
  <si>
    <t>https://www.scalcerle.edu.it</t>
  </si>
  <si>
    <t>PDIS00100B</t>
  </si>
  <si>
    <t>PDIS00100B@pec.istruzione.it</t>
  </si>
  <si>
    <t>Lycée hôte des séminaires Esabac USR Veneto à Padoue. Position centrale Vénétie.</t>
  </si>
  <si>
    <t>SCL · PCTO · UDF</t>
  </si>
  <si>
    <t>Beatrice La Capruccia / Fabienne De Col / Viviana Pillitu Viviana</t>
  </si>
  <si>
    <t>Auditorium accueille séminaires régionaux USR Veneto. Liceo + Tecnico — double profil Esabac.</t>
  </si>
  <si>
    <t>IT-N-010</t>
  </si>
  <si>
    <t>Liceo Ginnasio Luigi Galvani</t>
  </si>
  <si>
    <t>Liceo Classico/Linguistico/Scientifico</t>
  </si>
  <si>
    <t>Bologna</t>
  </si>
  <si>
    <t>Via Castiglione 38</t>
  </si>
  <si>
    <t>+39 051 6563111</t>
  </si>
  <si>
    <t>BOPC02000A@istruzione.it</t>
  </si>
  <si>
    <t>https://www.liceogalvani.edu.it</t>
  </si>
  <si>
    <t>À vérifier (DS confirmé via PTOF officiel)</t>
  </si>
  <si>
    <t>Oui (Sezione internazionale francese depuis 1991)</t>
  </si>
  <si>
    <t>BOPC02000A</t>
  </si>
  <si>
    <t>BOPC02000A@pec.istruzione.it</t>
  </si>
  <si>
    <t>Erasmus+ accrédité officiellement (cf. site). Mobilité Erasmus+ active mars 2026 (Roumanie). Convention Lausanne.</t>
  </si>
  <si>
    <t>Filière linguistique</t>
  </si>
  <si>
    <t>SCL · SIP · UDF · Formation enseignants</t>
  </si>
  <si>
    <t>https://www.liceogalvani.edu.it/percorsi-studio?id=991</t>
  </si>
  <si>
    <t>PRIORITAIRE — Sezione internazionale francese Esabac depuis 1991-92. Référente nationale formation docenti.</t>
  </si>
  <si>
    <t>IT-N-011</t>
  </si>
  <si>
    <t>Liceo Leonardo da Vinci</t>
  </si>
  <si>
    <t>Casalecchio di Reno</t>
  </si>
  <si>
    <t>Via Cavour 6</t>
  </si>
  <si>
    <t>+39 051 591868</t>
  </si>
  <si>
    <t>bops080005@istruzione.it</t>
  </si>
  <si>
    <t>https://www.liceovinci.edu.it</t>
  </si>
  <si>
    <t>Oui (Linguistico Esabac)</t>
  </si>
  <si>
    <t>BOPS080005</t>
  </si>
  <si>
    <t>bops080005@pec.istruzione.it</t>
  </si>
  <si>
    <t>Email institutionnel confirmé sur le site officiel. Niveau de fiabilité maximum.</t>
  </si>
  <si>
    <t>Accréditation Erasmus+ KA1 · Filière linguistique</t>
  </si>
  <si>
    <t>https://www.liceovinci.edu.it/pagine/liceo-linguistico-esabac</t>
  </si>
  <si>
    <t>Casalecchio (proche Bologne). Niveau C1 en sortie. Section Esabac arrivant en 3e année.</t>
  </si>
  <si>
    <t>IT-N-012</t>
  </si>
  <si>
    <t>IIS F. Selmi</t>
  </si>
  <si>
    <t>Modena</t>
  </si>
  <si>
    <t>Via Leonardo da Vinci 300</t>
  </si>
  <si>
    <t>+39 059 357511</t>
  </si>
  <si>
    <t>MOIS00200X@istruzione.it</t>
  </si>
  <si>
    <t>https://www.istitutoselmi.edu.it</t>
  </si>
  <si>
    <t>Margherita Zanasi (DS — affectée a.s. 2024-25)</t>
  </si>
  <si>
    <t>Oui (depuis 2011-2012)</t>
  </si>
  <si>
    <t>MOIS00200X</t>
  </si>
  <si>
    <t>MOIS00200X@pec.istruzione.it</t>
  </si>
  <si>
    <t>Liceo Linguistico code MOPM021019. Établissement ancré depuis 2011-12 sur Esabac.</t>
  </si>
  <si>
    <t>Accréditation Erasmus+ KA1 · Filière linguistique · Contacts déjà au CRM</t>
  </si>
  <si>
    <t>https://www.istitutoselmi.edu.it/percorsi-studio?id=2409</t>
  </si>
  <si>
    <t>Raffaella Costantini / Stefania Orlandini</t>
  </si>
  <si>
    <t>Liceo + Tecnico — profil Esabac classique + biotecnologie. Modène = zone blanche, opportunité.</t>
  </si>
  <si>
    <t>IT-N-013</t>
  </si>
  <si>
    <t>Liceo Manfredo Fanti</t>
  </si>
  <si>
    <t>Carpi</t>
  </si>
  <si>
    <t>Viale Peruzzi 7</t>
  </si>
  <si>
    <t>+39 059 691177</t>
  </si>
  <si>
    <t>dirigente@fanticarpi.istruzioneer.it</t>
  </si>
  <si>
    <t>https://www.liceofanti.edu.it</t>
  </si>
  <si>
    <t>Alda Barbi (Dirigente — laureata in lingue straniere)</t>
  </si>
  <si>
    <t>Oui (scuola polo Rete Esabac Emilia-Romagna)</t>
  </si>
  <si>
    <t>MOPS030002</t>
  </si>
  <si>
    <t>MOPS030002@pec.istruzione.it</t>
  </si>
  <si>
    <t>Erasmus+ KA1 actif (Bruxelles 2025). Coordonne 23 écoles Esabac régionales. Email DS direct disponible.</t>
  </si>
  <si>
    <t>SCL · UDF · Formation enseignants Esabac</t>
  </si>
  <si>
    <t>https://temponews.it/2025/10/21/la-formazione-docenti-esabac-al-campo-di-fossoli-e-al-liceo-fanti/</t>
  </si>
  <si>
    <t>PRIORITAIRE — Scuola polo nationale Erasmus+. Multiplicateur stratégique. Yann à approcher directement.</t>
  </si>
  <si>
    <t>IT-N-014</t>
  </si>
  <si>
    <t>Liceo Artistico Gaetano Chierici</t>
  </si>
  <si>
    <t>Liceo Artistico</t>
  </si>
  <si>
    <t>Reggio Emilia</t>
  </si>
  <si>
    <t>Via Filippo Re 8</t>
  </si>
  <si>
    <t>+39 0522 437319</t>
  </si>
  <si>
    <t>RESL01000G@istruzione.it</t>
  </si>
  <si>
    <t>https://liceochierici-re.edu.it</t>
  </si>
  <si>
    <t>Daniele Corzani (Dirigente scolastico)</t>
  </si>
  <si>
    <t>Oui (premier liceo artistico italien Esabac)</t>
  </si>
  <si>
    <t>RESL01000G</t>
  </si>
  <si>
    <t>RESL01000G@pec.istruzione.it</t>
  </si>
  <si>
    <t>92% réussite Esabac dernière session. District mode Reggio-Modène. Référente Sabine Catellani.</t>
  </si>
  <si>
    <t>Accréditation Erasmus+ KA1</t>
  </si>
  <si>
    <t>SCL · SIP · PCTO · Formation enseignants</t>
  </si>
  <si>
    <t>https://liceochierici-re.edu.it/pagine/il-segno-del-successo-quattro-cicli-di-esabac-54-baccalaureate-e-un-progetto-internazionale-dedicato-ad-ert</t>
  </si>
  <si>
    <t>Profil unique : seul liceo artistico Esabac d'Émilie-Romagne. Réseau lycées français établi.</t>
  </si>
  <si>
    <t>IT-N-015</t>
  </si>
  <si>
    <t>Liceo Scientifico Carlo Cattaneo</t>
  </si>
  <si>
    <t>Liceo Scientifico (sezione Esabac)</t>
  </si>
  <si>
    <t>Torino</t>
  </si>
  <si>
    <t>Via Sostegno 41/10</t>
  </si>
  <si>
    <t>+39 011 7732013</t>
  </si>
  <si>
    <t>tops120003@istruzione.it</t>
  </si>
  <si>
    <t>https://www.liceocattaneotorino.edu.it</t>
  </si>
  <si>
    <t>TOPS120003</t>
  </si>
  <si>
    <t>tops120003@pec.istruzione.it</t>
  </si>
  <si>
    <t>Email confirmé sur site officiel. Sezione internazionale francese : profil C1/C2 en sortie.</t>
  </si>
  <si>
    <t>https://www.liceocattaneotorino.edu.it/indirizzo-di-studio/liceo-scientifico-esabac/</t>
  </si>
  <si>
    <t>nathalie rey / Ilaria Adobbato</t>
  </si>
  <si>
    <t>1530 élèves (a.s. 2018/19). Section Esabac d'excellence. Priorité Esabac dès classe 1ère.</t>
  </si>
  <si>
    <t>IT-N-016</t>
  </si>
  <si>
    <t>Liceo Massimo D'Azeglio</t>
  </si>
  <si>
    <t>Liceo Classico (sezione C Esabac)</t>
  </si>
  <si>
    <t>Via Parini 8</t>
  </si>
  <si>
    <t>+39 011 6505283</t>
  </si>
  <si>
    <t>TOPC050008@istruzione.it</t>
  </si>
  <si>
    <t>https://www.liceodazeglio.edu.it</t>
  </si>
  <si>
    <t>TOPC050008</t>
  </si>
  <si>
    <t>TOPC050008@pec.istruzione.it</t>
  </si>
  <si>
    <t>Stages CAVILAM Vichy, échanges TransAlp. Lycée historique de Turin.</t>
  </si>
  <si>
    <t>Section ÉsaBac active · Accréditation Erasmus+ KA1 · Filière classique</t>
  </si>
  <si>
    <t>https://www.liceodazeglio.edu.it/esabac/</t>
  </si>
  <si>
    <t>Sezione C Esabac. Enseignant titulaire formateur national Esabac. Profil ultra-premium.</t>
  </si>
  <si>
    <t>IT-N-017</t>
  </si>
  <si>
    <t>Liceo Piero Gobetti</t>
  </si>
  <si>
    <t>Liceo Scientifico/Classico</t>
  </si>
  <si>
    <t>Via Maria Vittoria 39 bis</t>
  </si>
  <si>
    <t>+39 011 8123085</t>
  </si>
  <si>
    <t>TOPS17000P@istruzione.it</t>
  </si>
  <si>
    <t>http://www.lsgobettitorino.gov.it</t>
  </si>
  <si>
    <t>Oui (depuis 2013-2014)</t>
  </si>
  <si>
    <t>TOPS17000P</t>
  </si>
  <si>
    <t>TOPS17000P@pec.istruzione.it</t>
  </si>
  <si>
    <t>Lycée francophile actif. Bonne porte d'entrée projets coopératifs.</t>
  </si>
  <si>
    <t>Accréditation Erasmus+ KA1 · Filière classique</t>
  </si>
  <si>
    <t>http://www.lsgobettitorino.gov.it/web/bacheca-attivita/lingue-straniere/francese/42-progetti-lingua-francese-esabac</t>
  </si>
  <si>
    <t>Échange documenté Morlaix (Bretagne). Section Esabac depuis 2013. Centre Turin.</t>
  </si>
  <si>
    <t>IT-N-018</t>
  </si>
  <si>
    <t>Liceo Statale Edmondo De Amicis</t>
  </si>
  <si>
    <t>Liceo Linguistico (Esabac)</t>
  </si>
  <si>
    <t>Cuneo</t>
  </si>
  <si>
    <t>Piazza Galimberti 6</t>
  </si>
  <si>
    <t>+39 0171 692906</t>
  </si>
  <si>
    <t>CNPM010002@istruzione.it</t>
  </si>
  <si>
    <t>https://www.liceodeamiciscuneo.edu.it</t>
  </si>
  <si>
    <t>CNPM010002</t>
  </si>
  <si>
    <t>CNPM010002@pec.istruzione.it</t>
  </si>
  <si>
    <t>Mention Esabac confirmée. Trois langues (anglais/français/espagnol). Profil multiculturel.</t>
  </si>
  <si>
    <t>https://www.liceodeamiciscuneo.edu.it/indirizzo-di-studio/liceo-linguistico-esabac/</t>
  </si>
  <si>
    <t>Cuneo proche frontière française. Position stratégique mobilité transfrontalière.</t>
  </si>
  <si>
    <t>IT-N-019</t>
  </si>
  <si>
    <t>Liceo Statale France Prešeren</t>
  </si>
  <si>
    <t>Liceo Classico/Scientifico</t>
  </si>
  <si>
    <t>Trieste</t>
  </si>
  <si>
    <t>Via Puccini 14</t>
  </si>
  <si>
    <t>+39 040 379781</t>
  </si>
  <si>
    <t>TSPC020003@istruzione.it</t>
  </si>
  <si>
    <t>https://www.preseren.edu.it</t>
  </si>
  <si>
    <t>Oui (Esabac actif)</t>
  </si>
  <si>
    <t>Probable</t>
  </si>
  <si>
    <t>TSPC020003</t>
  </si>
  <si>
    <t>TSPC020003@pec.istruzione.it</t>
  </si>
  <si>
    <t>Sources nationales mentionnent Trieste. Données à confirmer par contact direct.</t>
  </si>
  <si>
    <t>Filière classique</t>
  </si>
  <si>
    <t>https://www.miur.gov.it/esabac</t>
  </si>
  <si>
    <t>Trieste — ville frontière, profil cosmopolite. Lycée slovène-italien historique.</t>
  </si>
  <si>
    <t>IT-N-020</t>
  </si>
  <si>
    <t>Liceo Scientifico Niccolò Copernico</t>
  </si>
  <si>
    <t>Udine</t>
  </si>
  <si>
    <t>Via Planis 25</t>
  </si>
  <si>
    <t>+39 0432 504122</t>
  </si>
  <si>
    <t>UDPS01000T@istruzione.it</t>
  </si>
  <si>
    <t>https://www.liceocopernico.edu.it</t>
  </si>
  <si>
    <t>UDPS01000T</t>
  </si>
  <si>
    <t>UDPS01000T@pec.istruzione.it</t>
  </si>
  <si>
    <t>Identification à confirmer : liste précise USR FVG non récupérée en ligne.</t>
  </si>
  <si>
    <t>Contacts déjà au CRM</t>
  </si>
  <si>
    <t>Croisé : 1 contact(s)</t>
  </si>
  <si>
    <t>Mauro Pucci</t>
  </si>
  <si>
    <t>Udine — capitale Frioul. Lycée scientifique. À confirmer par USR Frioul.</t>
  </si>
  <si>
    <t>IT-N-021</t>
  </si>
  <si>
    <t>Liceo Antonio Rosmini</t>
  </si>
  <si>
    <t>Trento</t>
  </si>
  <si>
    <t>Via Malpaga 8</t>
  </si>
  <si>
    <t>+39 0461 263111</t>
  </si>
  <si>
    <t>TNPS020001@istruzione.it</t>
  </si>
  <si>
    <t>https://www.liceorosmini.eu</t>
  </si>
  <si>
    <t>TNPS020001</t>
  </si>
  <si>
    <t>TNPS020001@pec.istruzione.it</t>
  </si>
  <si>
    <t>À confirmer par contact direct. Province autonome avec dispositifs propres.</t>
  </si>
  <si>
    <t>Filière linguistique · Contacts déjà au CRM</t>
  </si>
  <si>
    <t>Aron Verga (?) / Aron Verga</t>
  </si>
  <si>
    <t>Trento — capitale autonome Trentin. Lycée linguistique de référence. Cible exploratoire prioritaire.</t>
  </si>
  <si>
    <t>IT-N-022</t>
  </si>
  <si>
    <t>Liceo Linguistico Walther von der Vogelweide</t>
  </si>
  <si>
    <t>Bolzano</t>
  </si>
  <si>
    <t>Via A. Diaz 34</t>
  </si>
  <si>
    <t>+39 0471 281414</t>
  </si>
  <si>
    <t>BZPL01000G@istruzione.it</t>
  </si>
  <si>
    <t>https://www.liceovogelweide.it</t>
  </si>
  <si>
    <t>BZPL01000G</t>
  </si>
  <si>
    <t>BZPL01000G@pec.istruzione.it</t>
  </si>
  <si>
    <t>Trilinguisme local pourrait constituer un atout différenciant pour Francophonia.</t>
  </si>
  <si>
    <t>Bolzano — province autonome trilingue (italien/allemand/ladin). Profil rare pour Esabac.</t>
  </si>
  <si>
    <t>IT-N-023</t>
  </si>
  <si>
    <t>Liceo Classico Cristoforo Colombo</t>
  </si>
  <si>
    <t>Genova</t>
  </si>
  <si>
    <t>Via Bellucci 4</t>
  </si>
  <si>
    <t>+39 010 5230049</t>
  </si>
  <si>
    <t>GEPC020009@istruzione.it</t>
  </si>
  <si>
    <t>https://www.liceocolombo.edu.it</t>
  </si>
  <si>
    <t>GEPC020009</t>
  </si>
  <si>
    <t>GEPC020009@pec.istruzione.it</t>
  </si>
  <si>
    <t>USR Liguria confirme programme Esabac actif. Liste exacte à compléter par USR direct.</t>
  </si>
  <si>
    <t>https://www.istruzioneliguria.gov.it/pagine/esabac</t>
  </si>
  <si>
    <t>Gênes — port méditerranéen, ouverture France-Provence naturelle.</t>
  </si>
  <si>
    <t>IT-N-024</t>
  </si>
  <si>
    <t>Liceo Scientifico Pacinotti</t>
  </si>
  <si>
    <t>La Spezia</t>
  </si>
  <si>
    <t>Via XX Settembre 226</t>
  </si>
  <si>
    <t>+39 0187 770156</t>
  </si>
  <si>
    <t>SPPS01000A@istruzione.it</t>
  </si>
  <si>
    <t>https://www.liceopacinotti.it</t>
  </si>
  <si>
    <t>SPPS01000A</t>
  </si>
  <si>
    <t>SPPS01000A@pec.istruzione.it</t>
  </si>
  <si>
    <t>À confirmer présence Esabac active actuelle par contact direct.</t>
  </si>
  <si>
    <t>SCL · SIP</t>
  </si>
  <si>
    <t>La Spezia — port militaire. Couverture côtière Ligurie sud.</t>
  </si>
  <si>
    <t>IT-N-025</t>
  </si>
  <si>
    <t>Liceo Linguistico Régina Maria Adelaide</t>
  </si>
  <si>
    <t>Liceo Linguistico (région bilingue)</t>
  </si>
  <si>
    <t>Aosta</t>
  </si>
  <si>
    <t>Via Festaz 21</t>
  </si>
  <si>
    <t>+39 0165 262032</t>
  </si>
  <si>
    <t>AOPM01000P@istruzione.it</t>
  </si>
  <si>
    <t>https://www.liceopnsh.scuole.vda.it</t>
  </si>
  <si>
    <t>Oui (région bilingue franco-italienne)</t>
  </si>
  <si>
    <t>AOPM01000P</t>
  </si>
  <si>
    <t>AOPM01000P@pec.istruzione.it</t>
  </si>
  <si>
    <t>VDA système éducatif autonome. Identification précise à confirmer (Assessorato Istruzione VDA).</t>
  </si>
  <si>
    <t>SCL · UDF · PCTO · Formation enseignants</t>
  </si>
  <si>
    <t>PRIORITAIRE STRATÉGIQUE — Vallée d'Aoste = région bilingue officielle franco-italienne.</t>
  </si>
  <si>
    <t>IT-N-026</t>
  </si>
  <si>
    <t>Liceo G. Agnesi</t>
  </si>
  <si>
    <t>Via Tabacchi 17/19</t>
  </si>
  <si>
    <t>+39 02 58100671</t>
  </si>
  <si>
    <t>MIPM03000T@istruzione.it</t>
  </si>
  <si>
    <t>https://www.liceoagnesi.edu.it</t>
  </si>
  <si>
    <t>Non</t>
  </si>
  <si>
    <t>MIPM03000T</t>
  </si>
  <si>
    <t>MIPM03000T@pec.istruzione.it</t>
  </si>
  <si>
    <t>Lycée statale du sud Milan, profil linguistique solide, bonne base pour SCL et formation enseignants.</t>
  </si>
  <si>
    <t>Approche directe via Dora Lori. Liceo combiné Linguistique + Sciences humaines, double porte d'entrée.</t>
  </si>
  <si>
    <t>IT-N-027</t>
  </si>
  <si>
    <t>Liceo Virgilio</t>
  </si>
  <si>
    <t>Liceo Classico/Scientifico/Linguistico/Scienze Umane</t>
  </si>
  <si>
    <t>Piazza Ascoli 2</t>
  </si>
  <si>
    <t>+39 02 7382515</t>
  </si>
  <si>
    <t>MIPM050003@istruzione.it</t>
  </si>
  <si>
    <t>https://www.liceovirgiliomilano.edu.it</t>
  </si>
  <si>
    <t>MIPM050003</t>
  </si>
  <si>
    <t>MIPM050003@pec.istruzione.it</t>
  </si>
  <si>
    <t>Établissement majeur quartier Città Studi. Forte densité francophone supposée vu les 4 indirizzi proposés.</t>
  </si>
  <si>
    <t>SCL · UDF · SIP · Formation enseignants</t>
  </si>
  <si>
    <t>Croisé : 6 contact(s)</t>
  </si>
  <si>
    <t>Luana Barbato / Maria Bizzoco / MARTA GASPARI / +3</t>
  </si>
  <si>
    <t>Lycée polyvalent Milan-est. Approche via Dora Lori. Volume potentiel élevé (4 filières).</t>
  </si>
  <si>
    <t>IT-N-028</t>
  </si>
  <si>
    <t>Liceo Linguistico C. Varalli</t>
  </si>
  <si>
    <t>Liceo Linguistico (sez. IIS Varalli)</t>
  </si>
  <si>
    <t>Via U. Dini 7</t>
  </si>
  <si>
    <t>+39 02 89540272</t>
  </si>
  <si>
    <t>MIIS05100C@istruzione.it</t>
  </si>
  <si>
    <t>https://www.iisvaralli.edu.it</t>
  </si>
  <si>
    <t>MIPS05101V</t>
  </si>
  <si>
    <t>MIIS05100C@pec.istruzione.it</t>
  </si>
  <si>
    <t>Liceo Linguistico pur (pas d'autre indirizzo), profil 100 % langues. Bon ciblage SCL.</t>
  </si>
  <si>
    <t>Sezione liceale du IIS Varalli, sud-Milan. Approche directe ou via Dora Lori.</t>
  </si>
  <si>
    <t>IT-N-029</t>
  </si>
  <si>
    <t>Liceo Severi-Correnti (Linguistico)</t>
  </si>
  <si>
    <t>Liceo Scientifico/Linguistico (sez. IIS Severi-Correnti)</t>
  </si>
  <si>
    <t>Via Alcuino 4</t>
  </si>
  <si>
    <t>+39 02 29005802</t>
  </si>
  <si>
    <t>MIIS07200D@istruzione.it</t>
  </si>
  <si>
    <t>https://www.severi-correnti.edu.it</t>
  </si>
  <si>
    <t>MIPS07201X</t>
  </si>
  <si>
    <t>MIIS07200D@pec.istruzione.it</t>
  </si>
  <si>
    <t>IIS Severi-Correnti reconnu, position centrale. CF 97504620150.</t>
  </si>
  <si>
    <t>Rossana Bartolo</t>
  </si>
  <si>
    <t>Approche directe via Dora Lori. Lycée nord-ouest Milan, double profil Sciences + Langues.</t>
  </si>
  <si>
    <t>IT-N-030</t>
  </si>
  <si>
    <t>Liceo Linguistico P. Verri</t>
  </si>
  <si>
    <t>Liceo Linguistico (sez. IIS Verri)</t>
  </si>
  <si>
    <t>Via Lattanzio 38</t>
  </si>
  <si>
    <t>+39 02 5511686</t>
  </si>
  <si>
    <t>MIIS081008@istruzione.it</t>
  </si>
  <si>
    <t>https://www.verri.edu.it</t>
  </si>
  <si>
    <t>MIPS08101P</t>
  </si>
  <si>
    <t>MIIS081008@pec.istruzione.it</t>
  </si>
  <si>
    <t>Liceo Linguistico pur. Établissement de quartier Vittoria/Forlanini.</t>
  </si>
  <si>
    <t>Paradiso Antonella Dora / Laura Alfano</t>
  </si>
  <si>
    <t>Sezione liceale IIS Verri, est Milan. Approche par Dora Lori.</t>
  </si>
  <si>
    <t>IT-N-031</t>
  </si>
  <si>
    <t>Liceo Linguistico Schiaparelli-Gramsci</t>
  </si>
  <si>
    <t>Liceo Linguistico (sez. IIS Schiaparelli-Gramsci)</t>
  </si>
  <si>
    <t>Via Settembrini 4</t>
  </si>
  <si>
    <t>MIIS09900D@istruzione.it</t>
  </si>
  <si>
    <t>https://www.schiaparelligramsci.edu.it</t>
  </si>
  <si>
    <t>MIPS09901X</t>
  </si>
  <si>
    <t>MIIS09900D@pec.istruzione.it</t>
  </si>
  <si>
    <t>Quartier Centrale Milan, près de la gare. Liceo Linguistico pur.</t>
  </si>
  <si>
    <t>Approche via Dora Lori. Téléphone à confirmer site institutionnel.</t>
  </si>
  <si>
    <t>IT-N-032</t>
  </si>
  <si>
    <t>Istituto Tecnico e Liceo G. Natta</t>
  </si>
  <si>
    <t>Liceo Scientifico/Linguistico (IIS Natta)</t>
  </si>
  <si>
    <t>MITE01000V@istruzione.it</t>
  </si>
  <si>
    <t>https://www.iis-natta-milano.edu.it</t>
  </si>
  <si>
    <t>MITE01000V</t>
  </si>
  <si>
    <t>MITE01000V@pec.istruzione.it</t>
  </si>
  <si>
    <t>Quartier nord-est Crescenzago. IIS bien implanté. [Session 9 — bascule Liste B validée audit stagiaire lundi]</t>
  </si>
  <si>
    <t>Croisé : 1 contact(s) [Session 9 audité V]</t>
  </si>
  <si>
    <t>Paola Musella &lt;paolamusella@tiscali.it&gt;</t>
  </si>
  <si>
    <t>Approche via Dora Lori. Établissement hybride Liceo + Tecnico, possibilité SIP en bonus.</t>
  </si>
  <si>
    <t>IT-N-033</t>
  </si>
  <si>
    <t>Istituto Tecnico e Liceo P.P. Pasolini</t>
  </si>
  <si>
    <t>Liceo Linguistico/Scienze Umane (IIS Pasolini)</t>
  </si>
  <si>
    <t>Via Bistolfi 15</t>
  </si>
  <si>
    <t>+39 02 2104001</t>
  </si>
  <si>
    <t>MITN02000X@istruzione.it</t>
  </si>
  <si>
    <t>https://itspasolini.edu.it</t>
  </si>
  <si>
    <t>MITN02000X</t>
  </si>
  <si>
    <t>MITN02000X@pec.istruzione.it</t>
  </si>
  <si>
    <t>Indirizzo Turismo intéressant pour cible immersion professionnelle. Double porte d'entrée. [Session 9 — bascule Liste B validée audit stagiaire lundi]</t>
  </si>
  <si>
    <t>Giuseppe Asaro &lt;asaro.giuseppe@libero.it&gt;</t>
  </si>
  <si>
    <t>Quartier est Milan, profil hybride Liceo Linguistico + Tecnico Turismo. Approche via Dora Lori.</t>
  </si>
  <si>
    <t>IT-N-034</t>
  </si>
  <si>
    <t>Istituto Tecnico e Liceo A. Gentileschi</t>
  </si>
  <si>
    <t>Liceo Linguistico (IIS Gentileschi, dont section quadriennale)</t>
  </si>
  <si>
    <t>Via Natta 11</t>
  </si>
  <si>
    <t>+39 02 3087296</t>
  </si>
  <si>
    <t>MITN03000E@istruzione.it</t>
  </si>
  <si>
    <t>MITN03000E</t>
  </si>
  <si>
    <t>MITN03000E@pec.istruzione.it</t>
  </si>
  <si>
    <t>Quartier nord-ouest. Section quadriennale = profil pédagogique innovant, ouverture probable mobilités.</t>
  </si>
  <si>
    <t>SCL · UDF · SIP</t>
  </si>
  <si>
    <t>Cristina Macchia / Maria Francesca OLIVERIO</t>
  </si>
  <si>
    <t>Approche via Dora Lori. Liceo Linguistico à 4 ans (innovation pédagogique) + filière classique.</t>
  </si>
  <si>
    <t>IT-N-035</t>
  </si>
  <si>
    <t>Liceo Classico Istituto Gonzaga</t>
  </si>
  <si>
    <t>Liceo Classico/Linguistico Europeo Paritaire</t>
  </si>
  <si>
    <t>Via Vitruvio 41</t>
  </si>
  <si>
    <t>+39 02 6693141</t>
  </si>
  <si>
    <t>info@gonzaga-milano.it</t>
  </si>
  <si>
    <t>https://gonzaga-milano.it</t>
  </si>
  <si>
    <t>MIPC09500C</t>
  </si>
  <si>
    <t>Site mentionne explicitement DELF + soggiorni en France. Profil idéal SCL premium. Approche directe Yann.</t>
  </si>
  <si>
    <t>https://gonzaga-milano.it/corsi/liceo-europeo/</t>
  </si>
  <si>
    <t>PRIORITAIRE — Liceo Europeo avec préparation DELF, soggiorni linguistici en France, CLIL. École paritaire premium centre Milan.</t>
  </si>
  <si>
    <t>IT-N-036</t>
  </si>
  <si>
    <t>Liceo Linguistico Maria Consolatrice</t>
  </si>
  <si>
    <t>Liceo Linguistico Paritaire</t>
  </si>
  <si>
    <t>Via Melchiorre Gioia 51</t>
  </si>
  <si>
    <t>+39 02 6696703</t>
  </si>
  <si>
    <t>info@imcmilano.it</t>
  </si>
  <si>
    <t>https://www.imcmilano.it</t>
  </si>
  <si>
    <t>À vérifier (Direttore : Vincenzo Paladino)</t>
  </si>
  <si>
    <t>MIPLGB500O</t>
  </si>
  <si>
    <t>Liceo Linguistico pur, taille modeste (école religieuse), bon ciblage SCL personnalisé.</t>
  </si>
  <si>
    <t>École paritaire centre Milan, contact direction nominative. Approche par Dora Lori.</t>
  </si>
  <si>
    <t>IT-N-037</t>
  </si>
  <si>
    <t>Liceo Linguistico Manzoni Civica</t>
  </si>
  <si>
    <t>Via Grazia Deledda 11</t>
  </si>
  <si>
    <t>+39 02 2150449</t>
  </si>
  <si>
    <t>info@lamanzoni.it</t>
  </si>
  <si>
    <t>https://lamanzoni.it</t>
  </si>
  <si>
    <t>MIPL125001</t>
  </si>
  <si>
    <t>Quartier nord-est Greco, près périphérie. Liceo Linguistico pur paritaire.</t>
  </si>
  <si>
    <t>École paritaire Civica. Approche via Dora Lori.</t>
  </si>
  <si>
    <t>IT-N-038</t>
  </si>
  <si>
    <t>Liceo Linguistico Giovanni Falcone</t>
  </si>
  <si>
    <t>Liceo Linguistico (statale)</t>
  </si>
  <si>
    <t>Bergamo</t>
  </si>
  <si>
    <t>Via Dunant 1</t>
  </si>
  <si>
    <t>+39 035 400577</t>
  </si>
  <si>
    <t>BGPM02000L@istruzione.it</t>
  </si>
  <si>
    <t>https://www.liceofalconebg.edu.it</t>
  </si>
  <si>
    <t>Oui (mention) — exclu : redoubler à vérifier</t>
  </si>
  <si>
    <t>BGPM02000L</t>
  </si>
  <si>
    <t>BGPM02000L@pec.istruzione.it</t>
  </si>
  <si>
    <t>Note : présence Esabac à confirmer site par site. Si confirmée, ce lycée doit basculer en Vague 1 et la Vague 2 doit le retirer.</t>
  </si>
  <si>
    <t>https://www.tuttitalia.it/lombardia/provincia-di-bergamo/35-scuole/liceo-linguistico/</t>
  </si>
  <si>
    <t>Tecla Salvo</t>
  </si>
  <si>
    <t>⚠ BASCULÉ EN VAGUE 1 (décision Yann 7 mai 2026 — section Esabac confirmée). ATTENTION — Falcone Bergamo a une section Esabac d'après tuttitalia.it. À reclasser en Vague 1 ou retirer si redondant.</t>
  </si>
  <si>
    <t>IT-N-039</t>
  </si>
  <si>
    <t>Liceo Linguistico Ischool</t>
  </si>
  <si>
    <t>Via Ghislandi 57</t>
  </si>
  <si>
    <t>+39 035 243471</t>
  </si>
  <si>
    <t>info@ischool.bg.it</t>
  </si>
  <si>
    <t>https://circle.ischool.bg.it</t>
  </si>
  <si>
    <t>BGPL01500V</t>
  </si>
  <si>
    <t>Ischool : nom déjà à valeur ajoutée pédagogique, ouverture probable aux mobilités.</t>
  </si>
  <si>
    <t>École paritaire moderne, profil pédagogique innovant. Zone blanche Bergamo à activer.</t>
  </si>
  <si>
    <t>IT-N-040</t>
  </si>
  <si>
    <t>Liceo Linguistico Europeo Opera S. Alessandro</t>
  </si>
  <si>
    <t>Liceo Linguistico Europeo Paritaire (Moderno + Giuridico-Economico)</t>
  </si>
  <si>
    <t>Via Garibaldi 3</t>
  </si>
  <si>
    <t>+39 035 3886077</t>
  </si>
  <si>
    <t>BGPL04500P</t>
  </si>
  <si>
    <t>Liceo Europeo paritaire : profil similaire à Gonzaga Milano, candidat à un offre premium SCL.</t>
  </si>
  <si>
    <t>Établissement Liceo Europeo (modèle Gonzaga), forte ouverture internationale. Email institutionnel à confirmer.</t>
  </si>
  <si>
    <t>IT-N-041</t>
  </si>
  <si>
    <t>Liceo Linguistico Leonardo da Vinci</t>
  </si>
  <si>
    <t>Via Moroni 255</t>
  </si>
  <si>
    <t>+39 035 259090</t>
  </si>
  <si>
    <t>info@centrostudi.it</t>
  </si>
  <si>
    <t>https://www.centrostudi.it</t>
  </si>
  <si>
    <t>À vérifier (Dir. Luca Radici)</t>
  </si>
  <si>
    <t>BGPL055009</t>
  </si>
  <si>
    <t>Bonne porte d'entrée : nom du dirigeant disponible, contact direct possible.</t>
  </si>
  <si>
    <t>Direction nominative connue (Luca Radici). Centre Studi Bergamo, école paritaire confirmée.</t>
  </si>
  <si>
    <t>IT-N-042</t>
  </si>
  <si>
    <t>Liceo Veronica Gambara</t>
  </si>
  <si>
    <t>Liceo Linguistico/Scienze Umane/Musicale (statale)</t>
  </si>
  <si>
    <t>Brescia</t>
  </si>
  <si>
    <t>Via Veronica Gambara 3</t>
  </si>
  <si>
    <t>+39 030 3775004</t>
  </si>
  <si>
    <t>BSPM020005@istruzione.it</t>
  </si>
  <si>
    <t>https://liceogambara.edu.it</t>
  </si>
  <si>
    <t>BSPM020005</t>
  </si>
  <si>
    <t>BSPM020005@pec.istruzione.it</t>
  </si>
  <si>
    <t>Note : à reverifier sur site institutionnel. Établissement majeur Brescia centre.</t>
  </si>
  <si>
    <t>https://www.tuttitalia.it/lombardia/provincia-di-brescia/30-scuole/liceo-linguistico/</t>
  </si>
  <si>
    <t>⚠ BASCULÉ EN VAGUE 1 (décision Yann 7 mai 2026 — section Esabac confirmée). ATTENTION — Section Esabac mentionnée. À reclasser Vague 1 ou retirer si redondant.</t>
  </si>
  <si>
    <t>IT-N-043</t>
  </si>
  <si>
    <t>Liceo Scientifico Statale Leonardo (Brescia)</t>
  </si>
  <si>
    <t>Liceo Scientifico/Linguistico/Artistico (statale)</t>
  </si>
  <si>
    <t>Via Federico Balestrieri 6</t>
  </si>
  <si>
    <t>+39 030 2420989</t>
  </si>
  <si>
    <t>BSPS11000A@istruzione.it</t>
  </si>
  <si>
    <t>https://www.liceoleonardobs.edu.it</t>
  </si>
  <si>
    <t>BSPS11000A</t>
  </si>
  <si>
    <t>BSPS11000A@pec.istruzione.it</t>
  </si>
  <si>
    <t>Établissement statale ancré Brescia, plusieurs filières linguistique + artistique.</t>
  </si>
  <si>
    <t>Lycée polyvalent Brescia centre. Liceo Linguistico parmi 6 indirizzi, profil scientifique dominant.</t>
  </si>
  <si>
    <t>IT-N-044</t>
  </si>
  <si>
    <t>Liceo Linguistico Ven. A. Luzzago</t>
  </si>
  <si>
    <t>Via Monti 14</t>
  </si>
  <si>
    <t>+39 030 3757998</t>
  </si>
  <si>
    <t>info@luzzago.it</t>
  </si>
  <si>
    <t>https://www.luzzago.it</t>
  </si>
  <si>
    <t>BSPLMR500P</t>
  </si>
  <si>
    <t>Établissement religieux ancien (Vénérable Antonio Luzzago), profil traditionnel langues.</t>
  </si>
  <si>
    <t>École paritaire centre Brescia. Liceo Linguistico pur. Approche directe par mandataire à identifier.</t>
  </si>
  <si>
    <t>IT-N-045</t>
  </si>
  <si>
    <t>Liceo Bagatta Desenzano</t>
  </si>
  <si>
    <t>Liceo Classico/Scientifico/Linguistico/Scienze Umane (statale)</t>
  </si>
  <si>
    <t>Desenzano del Garda</t>
  </si>
  <si>
    <t>Via Bagatta 30</t>
  </si>
  <si>
    <t>+39 030 9141358</t>
  </si>
  <si>
    <t>BSPC020001@istruzione.it</t>
  </si>
  <si>
    <t>https://www.liceobagatta.it</t>
  </si>
  <si>
    <t>BSPC020001</t>
  </si>
  <si>
    <t>BSPC020001@pec.istruzione.it</t>
  </si>
  <si>
    <t>Desenzano = zone touristique + linguistique forte demande. Établissement statale 4 indirizzi. [Session 9 — bascule Liste B validée audit stagiaire lundi]</t>
  </si>
  <si>
    <t>GIULIA DEON &lt;deon.giulia25@virgilio.it&gt;</t>
  </si>
  <si>
    <t>Lycée polyvalent du lac de Garde, zone touristique forte ouverture mobilités. Bon profil SCL.</t>
  </si>
  <si>
    <t>IT-N-046</t>
  </si>
  <si>
    <t>Liceo Augusto Righi</t>
  </si>
  <si>
    <t>Liceo Scientifico/Linguistico (statale)</t>
  </si>
  <si>
    <t>Viale Carlo Pepoli 3</t>
  </si>
  <si>
    <t>+39 051 3390911</t>
  </si>
  <si>
    <t>BOPS01000V@istruzione.it</t>
  </si>
  <si>
    <t>BOPS01000V</t>
  </si>
  <si>
    <t>BOPS01000V@pec.istruzione.it</t>
  </si>
  <si>
    <t>Liceo statale historique de Bologne, sezione linguistica significative.</t>
  </si>
  <si>
    <t>https://www.tuttitalia.it/emilia-romagna/provincia-di-bologna/55-scuole/liceo-linguistico/</t>
  </si>
  <si>
    <t>À vérifier : 1 candidat(s) ambigus</t>
  </si>
  <si>
    <t>(?) Maria Barba (?)</t>
  </si>
  <si>
    <t>Lycée Bologne centre, double profil scientifique + linguistique. Approche via Vanna Monducci.</t>
  </si>
  <si>
    <t>IT-N-047</t>
  </si>
  <si>
    <t>Liceo Niccolò Copernico (Bologna)</t>
  </si>
  <si>
    <t>Via Garavaglia 11</t>
  </si>
  <si>
    <t>+39 051 4200411</t>
  </si>
  <si>
    <t>BOPS030004@istruzione.it</t>
  </si>
  <si>
    <t>BOPS030004</t>
  </si>
  <si>
    <t>BOPS030004@pec.istruzione.it</t>
  </si>
  <si>
    <t>Établissement statale ancré quartier nord. Section Linguistico solide.</t>
  </si>
  <si>
    <t>Approche via Vanna Monducci. Liceo statale Bologne nord-est, profil mixte sciences + langues.</t>
  </si>
  <si>
    <t>IT-N-048</t>
  </si>
  <si>
    <t>Liceo Linguistico M. Malpighi</t>
  </si>
  <si>
    <t>Via Sant'Isaia 77</t>
  </si>
  <si>
    <t>+39 051 6491560</t>
  </si>
  <si>
    <t>info@scuolemalpighi.it</t>
  </si>
  <si>
    <t>https://www.scuolemalpighi.it</t>
  </si>
  <si>
    <t>BOPL02500B</t>
  </si>
  <si>
    <t>Groupe Malpighi = 3 sections licéales différentes. Premier contact = porte d'entrée vers tout le réseau.</t>
  </si>
  <si>
    <t>Réseau Scuole Malpighi (3 entrées tuttitalia), groupe paritaire majeur Bologne. Approche via Vanna.</t>
  </si>
  <si>
    <t>IT-N-049</t>
  </si>
  <si>
    <t>Liceo Internazionale C. Boldrini</t>
  </si>
  <si>
    <t>Via Procaccini 26/2</t>
  </si>
  <si>
    <t>+39 051 379998</t>
  </si>
  <si>
    <t>info@linguisticointernazionale.it</t>
  </si>
  <si>
    <t>https://linguisticointernazionale.it</t>
  </si>
  <si>
    <t>BOPL57500R</t>
  </si>
  <si>
    <t>Nom et URL alignés sur internationalisation. Profil premium pour SCL haut de gamme. [Session 9 — bascule Liste B validée audit stagiaire lundi]</t>
  </si>
  <si>
    <t>Niro Michele &lt;michele.niro@hotmail.it&gt;</t>
  </si>
  <si>
    <t>PRIORITAIRE — Établissement positionné « International » dans son nom, ouverture forte aux mobilités.</t>
  </si>
  <si>
    <t>IT-N-050</t>
  </si>
  <si>
    <t>Istituto Castel Maggiore — Liceo Scientifico (Sez. J.M. Keynes)</t>
  </si>
  <si>
    <t>Liceo Scientifico/Linguistico (sez. IIS Keynes)</t>
  </si>
  <si>
    <t>Castel Maggiore</t>
  </si>
  <si>
    <t>Via Bondanello 30</t>
  </si>
  <si>
    <t>+39 051 4177611</t>
  </si>
  <si>
    <t>BOIS00800D@istruzione.it</t>
  </si>
  <si>
    <t>BOPS00801X</t>
  </si>
  <si>
    <t>BOIS00800D@pec.istruzione.it</t>
  </si>
  <si>
    <t>Castel Maggiore = communauté périurbaine bolonaise, bon vivier mobilités.</t>
  </si>
  <si>
    <t>Banlieue nord Bologne, IIS J.M. Keynes. Proche Vanna Monducci. Liceo statale.</t>
  </si>
  <si>
    <t>IT-N-051</t>
  </si>
  <si>
    <t>Liceo Rambaldi-Valeriani-A. da Imola</t>
  </si>
  <si>
    <t>Imola</t>
  </si>
  <si>
    <t>Via Guicciardini 4</t>
  </si>
  <si>
    <t>BOPS17000B@istruzione.it</t>
  </si>
  <si>
    <t>https://www.imolalicei.edu.it</t>
  </si>
  <si>
    <t>BOPS17000B</t>
  </si>
  <si>
    <t>BOPS17000B@pec.istruzione.it</t>
  </si>
  <si>
    <t>Imola = pôle secondaire Émilie-Romagne, possibilité de bassin complémentaire Bologne.</t>
  </si>
  <si>
    <t>mylène marchettini</t>
  </si>
  <si>
    <t>Lycée polyvalent Imola, 4 indirizzi. Téléphone à confirmer site.</t>
  </si>
  <si>
    <t>IT-N-052</t>
  </si>
  <si>
    <t>Liceo Linguistico Ettore Majorana</t>
  </si>
  <si>
    <t>Liceo Linguistico (sez. IIS Majorana)</t>
  </si>
  <si>
    <t>San Lazzaro di Savena</t>
  </si>
  <si>
    <t>Via Caselle 26</t>
  </si>
  <si>
    <t>BOIS026003@istruzione.it</t>
  </si>
  <si>
    <t>https://www.majoranasanlazzaro.edu.it</t>
  </si>
  <si>
    <t>BOPM02601E</t>
  </si>
  <si>
    <t>BOIS026003@pec.istruzione.it</t>
  </si>
  <si>
    <t>San Lazzaro = communauté périurbaine bolonaise, profil similaire Casalecchio.</t>
  </si>
  <si>
    <t>Anna Dell' Erba / Sonia Sangiorgi / Dina Rossi / +3</t>
  </si>
  <si>
    <t>Liceo Linguistico pur. Banlieue est Bologne. Téléphone à confirmer.</t>
  </si>
  <si>
    <t>IT-N-053</t>
  </si>
  <si>
    <t>Liceo Maria Montessori-Da Vinci (Alto Reno Terme)</t>
  </si>
  <si>
    <t>Liceo Scientifico/Linguistico/Scienze Umane (statale)</t>
  </si>
  <si>
    <t>Alto Reno Terme</t>
  </si>
  <si>
    <t>Via della Repubblica 3</t>
  </si>
  <si>
    <t>+39 0534 0024512</t>
  </si>
  <si>
    <t>BOIS00100P@istruzione.it</t>
  </si>
  <si>
    <t>https://www.scuolamontessoridavinci.edu.it</t>
  </si>
  <si>
    <t>BOPM001016</t>
  </si>
  <si>
    <t>BOIS00100P@pec.istruzione.it</t>
  </si>
  <si>
    <t>Volume probablement réduit (zone rurale) mais bon ciblage SCL communautaire.</t>
  </si>
  <si>
    <t>Lycée de montagne (Apennins bolonais), profil polyvalent. Section linguistique potentiellement modeste.</t>
  </si>
  <si>
    <t>IT-N-054</t>
  </si>
  <si>
    <t>Liceo Morando Morandi</t>
  </si>
  <si>
    <t>Finale Emilia</t>
  </si>
  <si>
    <t>Via Digione 20</t>
  </si>
  <si>
    <t>+39 0535 90814</t>
  </si>
  <si>
    <t>MOPS04000L@istruzione.it</t>
  </si>
  <si>
    <t>https://www.liceomorandi.edu.it</t>
  </si>
  <si>
    <t>MOPS04000L</t>
  </si>
  <si>
    <t>MOPS04000L@pec.istruzione.it</t>
  </si>
  <si>
    <t>POINT FORT — Adresse Via Digione suggère jumelage français existant. À approfondir comme angle d'approche.</t>
  </si>
  <si>
    <t>https://www.tuttitalia.it/emilia-romagna/provincia-di-modena/87-scuole/liceo-linguistico/</t>
  </si>
  <si>
    <t>Lycée polyvalent Finale Emilia (nord province Modène). Adresse Via Digione = jumelage probable avec Dijon.</t>
  </si>
  <si>
    <t>IT-N-055</t>
  </si>
  <si>
    <t>Liceo Giovanni Pico</t>
  </si>
  <si>
    <t>Liceo Classico/Linguistico (sez. IIS Luosi)</t>
  </si>
  <si>
    <t>Mirandola</t>
  </si>
  <si>
    <t>Via 29 Maggio 1-3-5</t>
  </si>
  <si>
    <t>+39 0535 21053</t>
  </si>
  <si>
    <t>MOIS00600Q@istruzione.it</t>
  </si>
  <si>
    <t>https://www.iisgluosi.it</t>
  </si>
  <si>
    <t>MOPC006013</t>
  </si>
  <si>
    <t>MOIS00600Q@pec.istruzione.it</t>
  </si>
  <si>
    <t>Mirandola = bassin secondaire province Modène. Profil classique + linguistique.</t>
  </si>
  <si>
    <t>Liceo statale Mirandola (nord Modène). Sez. IIS Giuseppe Luosi.</t>
  </si>
  <si>
    <t>IT-N-056</t>
  </si>
  <si>
    <t>Liceo L.A. Muratori-San Carlo</t>
  </si>
  <si>
    <t>Liceo Classico/Linguistico (statale)</t>
  </si>
  <si>
    <t>Via Cittadella 50</t>
  </si>
  <si>
    <t>+39 059 242007</t>
  </si>
  <si>
    <t>MOPC020008@istruzione.it</t>
  </si>
  <si>
    <t>https://www.muratorisancarlo.edu.it</t>
  </si>
  <si>
    <t>MOPC020008</t>
  </si>
  <si>
    <t>MOPC020008@pec.istruzione.it</t>
  </si>
  <si>
    <t>Lycée Muratori = nom prestigieux historique. Bonne porte d'entrée Modène centre.</t>
  </si>
  <si>
    <t>Lycée historique centre Modène. Approche via Natalia Artiuhova.</t>
  </si>
  <si>
    <t>IT-N-057</t>
  </si>
  <si>
    <t>Liceo Sacro Cuore (Modena)</t>
  </si>
  <si>
    <t>Viale Gaetano Storchi 249</t>
  </si>
  <si>
    <t>info@sacrocuoremodena.it</t>
  </si>
  <si>
    <t>https://www.sacrocuoremodena.it</t>
  </si>
  <si>
    <t>MOPLT95002</t>
  </si>
  <si>
    <t>Sacro Cuore = école religieuse, profil traditionnel SCL personnalisé.</t>
  </si>
  <si>
    <t>École paritaire religieuse centre Modène. Téléphone direct à récupérer site.</t>
  </si>
  <si>
    <t>IT-N-058</t>
  </si>
  <si>
    <t>Liceo Classico e Linguistico Romagnosi</t>
  </si>
  <si>
    <t>Parma</t>
  </si>
  <si>
    <t>Viale Maria Luigia 1</t>
  </si>
  <si>
    <t>+39 0521 282115</t>
  </si>
  <si>
    <t>PRPC010001@istruzione.it</t>
  </si>
  <si>
    <t>https://www.liceoromagnosi.edu.it</t>
  </si>
  <si>
    <t>PRPC010001</t>
  </si>
  <si>
    <t>PRPC010001@pec.istruzione.it</t>
  </si>
  <si>
    <t>Parme = ville de Maria Luigia (Marie-Louise d'Autriche), francophilie historique forte. Bon ciblage.</t>
  </si>
  <si>
    <t>https://www.tuttitalia.it/emilia-romagna/provincia-di-parma/28-scuole/liceo-linguistico/</t>
  </si>
  <si>
    <t>Giuberti Giorgia / Emeline Gabard / Antonella Spinolo</t>
  </si>
  <si>
    <t>Lycée historique Parma centre, double profil Classique + Linguistique. Zone blanche mandataire.</t>
  </si>
  <si>
    <t>IT-N-059</t>
  </si>
  <si>
    <t>Liceo Gabriele d'Annunzio</t>
  </si>
  <si>
    <t>Liceo Classico/Scientifico/Linguistico (sez. IIS Paciolo-D'Annunzio)</t>
  </si>
  <si>
    <t>Fidenza</t>
  </si>
  <si>
    <t>Via Alfieri</t>
  </si>
  <si>
    <t>+39 0524 522016</t>
  </si>
  <si>
    <t>PRIS00300G@istruzione.it</t>
  </si>
  <si>
    <t>https://www.paciolo-dannunzio.edu.it</t>
  </si>
  <si>
    <t>PRPC00301V</t>
  </si>
  <si>
    <t>PRIS00300G@pec.istruzione.it</t>
  </si>
  <si>
    <t>Fidenza = bassin secondaire province Parma, ouverture probable mobilités.</t>
  </si>
  <si>
    <t>Lycée Fidenza (sud-ouest Parme), 3 indirizzi. IIS Paciolo-D'Annunzio.</t>
  </si>
  <si>
    <t>IT-N-060</t>
  </si>
  <si>
    <t>Liceo E. Fermi (Borgo Val di Taro)</t>
  </si>
  <si>
    <t>Liceo Scientifico/Linguistico/Scienze Umane (sez. IIS Zappa-Fermi)</t>
  </si>
  <si>
    <t>Borgo Val di Taro</t>
  </si>
  <si>
    <t>Via G. Cacchioli 9</t>
  </si>
  <si>
    <t>+39 0525 96262</t>
  </si>
  <si>
    <t>PRIS00100X@istruzione.it</t>
  </si>
  <si>
    <t>PRPS00101A</t>
  </si>
  <si>
    <t>PRIS00100X@pec.istruzione.it</t>
  </si>
  <si>
    <t>Borgo Val di Taro = vallée de la Taro, profil rural. Bon ciblage SCL communautaire. [Session 9 — bascule Liste B validée audit stagiaire lundi]</t>
  </si>
  <si>
    <t>De  Nicola Teresa &lt;denicola61teresa@gmail.com&gt;</t>
  </si>
  <si>
    <t>Lycée de l'Apennin parmesan, zone montagneuse. Volume probablement modeste.</t>
  </si>
  <si>
    <t>IT-N-061</t>
  </si>
  <si>
    <t>Liceo S.A. Marchesi (L.S.U. Fusinato)</t>
  </si>
  <si>
    <t>Liceo Linguistico/Scienze Umane/Musicale (sez. IIS Marchesi)</t>
  </si>
  <si>
    <t>Via Divisione Folgore 4/B</t>
  </si>
  <si>
    <t>+39 049 8724898</t>
  </si>
  <si>
    <t>PDIS00100N@istruzione.it</t>
  </si>
  <si>
    <t>https://www.iismarchesi.edu.it</t>
  </si>
  <si>
    <t>PDPM001015</t>
  </si>
  <si>
    <t>PDIS00100N@pec.istruzione.it</t>
  </si>
  <si>
    <t>Profil hybride 3 indirizzi, sezione musicale en plus = ouverture culturelle additionnelle.</t>
  </si>
  <si>
    <t>https://www.tuttitalia.it/veneto/64-padova/28-scuole/liceo-linguistico/</t>
  </si>
  <si>
    <t>Tellini Marie-Claire</t>
  </si>
  <si>
    <t>Lycée polyvalent Padova centre. IIS Marchesi (Linguistico + Sc. Umane + Musical).</t>
  </si>
  <si>
    <t>IT-N-062</t>
  </si>
  <si>
    <t>Liceo Ippolito Nievo</t>
  </si>
  <si>
    <t>Via Barbarigo 38</t>
  </si>
  <si>
    <t>+39 049 662292</t>
  </si>
  <si>
    <t>PDPS030003@istruzione.it</t>
  </si>
  <si>
    <t>https://www.liceonievo.edu.it</t>
  </si>
  <si>
    <t>PDPS030003</t>
  </si>
  <si>
    <t>PDPS030003@pec.istruzione.it</t>
  </si>
  <si>
    <t>Profil scientifique dominant avec section linguistique ouverte. Approche via Andrea.</t>
  </si>
  <si>
    <t>Lycée Padova centre, 3 indirizzi (scientifique + scientifique appliqué + linguistique).</t>
  </si>
  <si>
    <t>IT-N-063</t>
  </si>
  <si>
    <t>Liceo Alvise Cornaro</t>
  </si>
  <si>
    <t>Via Riccoboni 14</t>
  </si>
  <si>
    <t>+39 049 755695</t>
  </si>
  <si>
    <t>PDPS06000V@istruzione.it</t>
  </si>
  <si>
    <t>https://www.liceocornaro.edu.it</t>
  </si>
  <si>
    <t>PDPS06000V</t>
  </si>
  <si>
    <t>PDPS06000V@pec.istruzione.it</t>
  </si>
  <si>
    <t>Établissement statale plus modeste que Nievo. Bon vivier mobilités.</t>
  </si>
  <si>
    <t>Lycée Padova nord-est. 3 indirizzi sciences + linguistique.</t>
  </si>
  <si>
    <t>IT-N-064</t>
  </si>
  <si>
    <t>Liceo Linguistico Dante Alighieri (Padova)</t>
  </si>
  <si>
    <t>Riviera Tito Livio 43</t>
  </si>
  <si>
    <t>+39 049 8751151</t>
  </si>
  <si>
    <t>info@istitutodantealighieri.it</t>
  </si>
  <si>
    <t>https://www.istitutodantealighieri.it</t>
  </si>
  <si>
    <t>À vérifier (Dir. Enrico Pizzoli)</t>
  </si>
  <si>
    <t>PDPL02500A</t>
  </si>
  <si>
    <t>Centre Padova, école paritaire historique. Excellent profil SCL premium.</t>
  </si>
  <si>
    <t>PRIORITAIRE — École paritaire Dante Alighieri, nom prestigieux, direction nominative connue.</t>
  </si>
  <si>
    <t>IT-N-065</t>
  </si>
  <si>
    <t>Liceo Linguistico Don Bosco (Padova)</t>
  </si>
  <si>
    <t>V.S. Camillo De Lellis 4</t>
  </si>
  <si>
    <t>+39 049 8021666</t>
  </si>
  <si>
    <t>info@donboscopadova.it</t>
  </si>
  <si>
    <t>https://www.donboscopadova.it</t>
  </si>
  <si>
    <t>À vérifier (Dir. Andrea Bergamo)</t>
  </si>
  <si>
    <t>PDPL04500G</t>
  </si>
  <si>
    <t>Réseau salésien italien connu pour ouverture internationale. Bon ciblage SCL.</t>
  </si>
  <si>
    <t>Anna Desmet</t>
  </si>
  <si>
    <t>École Don Bosco salésienne paritaire. Direction nominative connue.</t>
  </si>
  <si>
    <t>IT-N-066</t>
  </si>
  <si>
    <t>Liceo Niccolò Copernico (Verona)</t>
  </si>
  <si>
    <t>Liceo Scientifico/Linguistico (sez. IIS Copernico-Pasoli)</t>
  </si>
  <si>
    <t>Via Anti 5</t>
  </si>
  <si>
    <t>VRIS01900L@istruzione.it</t>
  </si>
  <si>
    <t>https://www.copernicopasoli.edu.it</t>
  </si>
  <si>
    <t>VRPS019013</t>
  </si>
  <si>
    <t>VRIS01900L@pec.istruzione.it</t>
  </si>
  <si>
    <t>Téléphone à confirmer site institutionnel. Bonne implantation Verona Borgo Trento.</t>
  </si>
  <si>
    <t>https://www.tuttitalia.it/veneto/25-verona/74-scuole/liceo-linguistico/</t>
  </si>
  <si>
    <t>Lycée Verona nord-est. IIS Copernico-Pasoli, 4 indirizzi.</t>
  </si>
  <si>
    <t>IT-N-067</t>
  </si>
  <si>
    <t>Liceo Girolamo Fracastoro</t>
  </si>
  <si>
    <t>Liceo Scientifico/Linguistico/Sc. Umane (statale)</t>
  </si>
  <si>
    <t>Via Moschini 11/A</t>
  </si>
  <si>
    <t>+39 045 8348772</t>
  </si>
  <si>
    <t>VRPS03000R@istruzione.it</t>
  </si>
  <si>
    <t>VRPS03000R</t>
  </si>
  <si>
    <t>VRPS03000R@pec.istruzione.it</t>
  </si>
  <si>
    <t>Établissement statale historique (Fracastoro = médecin véronais Renaissance). [Session 9 — bascule Liste B validée audit stagiaire lundi]</t>
  </si>
  <si>
    <t>Croisé : 2 contact(s) [Session 9 audité V]</t>
  </si>
  <si>
    <t>Valeria Conforti &lt;valeria.conforti@liceofracastoro.edu.it&gt; | Antonella Savoia &lt;a.savoia07@gmail.com&gt;</t>
  </si>
  <si>
    <t>Lycée Verona quartier Borgo Trento. 4 indirizzi. Site web à confirmer.</t>
  </si>
  <si>
    <t>IT-N-068</t>
  </si>
  <si>
    <t>Liceo Linguistico alle Stimate</t>
  </si>
  <si>
    <t>Via C. Montanari 1</t>
  </si>
  <si>
    <t>+39 045 8006662</t>
  </si>
  <si>
    <t>info@scuolestimate.it</t>
  </si>
  <si>
    <t>https://scuolestimate.it</t>
  </si>
  <si>
    <t>VRPL01500D</t>
  </si>
  <si>
    <t>École catholique paritaire historique Verona, profil traditionnel.</t>
  </si>
  <si>
    <t>École paritaire centre Verona, congrégation Stimmatini.</t>
  </si>
  <si>
    <t>IT-N-069</t>
  </si>
  <si>
    <t>Liceo Linguistico Lavinia Mondin</t>
  </si>
  <si>
    <t>Liceo Linguistico Europeo Paritaire</t>
  </si>
  <si>
    <t>Via Valverde 19</t>
  </si>
  <si>
    <t>+39 045 8034094</t>
  </si>
  <si>
    <t>info@scmondin.it</t>
  </si>
  <si>
    <t>https://scmondin.it</t>
  </si>
  <si>
    <t>VRPL06500E</t>
  </si>
  <si>
    <t>Profil similaire Gonzaga Milano. Liceo Europeo paritaire Verona = candidat SCL premium.</t>
  </si>
  <si>
    <t>PRIORITAIRE — Liceo Europeo Vérone (Linguistico Moderno + Giuridico-Economico).</t>
  </si>
  <si>
    <t>IT-N-070</t>
  </si>
  <si>
    <t>Liceo Don Giuseppe Fogazzaro</t>
  </si>
  <si>
    <t>https://www.fogazzaro.gov.it</t>
  </si>
  <si>
    <t>À vérifier (Dir. Maria Rosa Puleo)</t>
  </si>
  <si>
    <t>IM Don Giuseppe Fogazzaro = Istituto Magistrale ancien transformé en linguistique.</t>
  </si>
  <si>
    <t>https://www.elencoscuole.eu/tipo/liceo-linguistico/?region=veneto</t>
  </si>
  <si>
    <t>Liceo Linguistico Vicenza centre historique. Direction nominative.</t>
  </si>
  <si>
    <t>IT-N-071</t>
  </si>
  <si>
    <t>I.I.S. Da Vinci Arzignano</t>
  </si>
  <si>
    <t>Arzignano</t>
  </si>
  <si>
    <t>Via Fortis 3</t>
  </si>
  <si>
    <t>https://www.liceoarzignano.it</t>
  </si>
  <si>
    <t>À vérifier (Dir. Iole Frighetto)</t>
  </si>
  <si>
    <t>Lycée provincial moins prestigieux mais bonne implantation locale.</t>
  </si>
  <si>
    <t>IIS Da Vinci, banlieue ouest Vicenza. Bassin industriel Valle del Chiampo.</t>
  </si>
  <si>
    <t>IT-N-072</t>
  </si>
  <si>
    <t>Liceo G.G. Trissino Valdagno</t>
  </si>
  <si>
    <t>Valdagno</t>
  </si>
  <si>
    <t>Via Lungo A. Manzoni 18</t>
  </si>
  <si>
    <t>https://www.liceivaldagno.edu.it</t>
  </si>
  <si>
    <t>À vérifier (Dir. Maria Cristina Benetti)</t>
  </si>
  <si>
    <t>Bassin industriel Marzotto, ouverture internationale du tissu local. Direction nominative.</t>
  </si>
  <si>
    <t>Lycée Valdagno, vallée industrielle vicentine (Marzotto). Bon profil mobilités liées au tourisme.</t>
  </si>
  <si>
    <t>IT-N-073</t>
  </si>
  <si>
    <t>Liceo V. Gioberti</t>
  </si>
  <si>
    <t>Via S. Ottavio 9</t>
  </si>
  <si>
    <t>+39 011 8171407</t>
  </si>
  <si>
    <t>TOPC090009@istruzione.it</t>
  </si>
  <si>
    <t>TOPC090009</t>
  </si>
  <si>
    <t>TOPC090009@pec.istruzione.it</t>
  </si>
  <si>
    <t>Liceo Classico historique Torino. Section linguistique secondaire.</t>
  </si>
  <si>
    <t>https://www.tuttitalia.it/piemonte/72-torino/26-scuole/liceo-linguistico/</t>
  </si>
  <si>
    <t>Valentina Morra / Elisabetta Di Emiddio</t>
  </si>
  <si>
    <t>Lycée Torino centre, classique + linguistique. Approche via Lucrezia Zunino.</t>
  </si>
  <si>
    <t>IT-N-074</t>
  </si>
  <si>
    <t>Liceo Einstein</t>
  </si>
  <si>
    <t>Liceo Linguistico/Sc. Umane (sez. IIS Einstein)</t>
  </si>
  <si>
    <t>Via Bologna 183</t>
  </si>
  <si>
    <t>+39 011 280668</t>
  </si>
  <si>
    <t>TOIS01800R@istruzione.it</t>
  </si>
  <si>
    <t>https://www.liceoeinsteintorino.it</t>
  </si>
  <si>
    <t>À vérifier (Dir. Marco Chiauzza)</t>
  </si>
  <si>
    <t>TOPM018018</t>
  </si>
  <si>
    <t>TOIS01800R@pec.istruzione.it</t>
  </si>
  <si>
    <t>Bonne porte d'entrée : nom dirigeant disponible. Double indirizzo Linguistico + Sc. Umane.</t>
  </si>
  <si>
    <t>Laura Uslenghi / valentina stefanon</t>
  </si>
  <si>
    <t>IIS Einstein Torino nord. Direction nominative connue (Marco Chiauzza).</t>
  </si>
  <si>
    <t>IT-N-075</t>
  </si>
  <si>
    <t>Liceo D. Berti</t>
  </si>
  <si>
    <t>Liceo Linguistico/Sc. Umane (statale)</t>
  </si>
  <si>
    <t>Via Duchessa Jolanda 27 Bis</t>
  </si>
  <si>
    <t>+39 011 4472684</t>
  </si>
  <si>
    <t>TOPM120004@istruzione.it</t>
  </si>
  <si>
    <t>https://www.liceobertitorino.it</t>
  </si>
  <si>
    <t>À vérifier (Dir. Paola Gasco)</t>
  </si>
  <si>
    <t>Oui (Esabac également)</t>
  </si>
  <si>
    <t>TOPM120004</t>
  </si>
  <si>
    <t>TOPM120004@pec.istruzione.it</t>
  </si>
  <si>
    <t>Direction nominative (Paola Gasco). Lycée centre-ouest Torino quartier San Donato.</t>
  </si>
  <si>
    <t>francesca milano</t>
  </si>
  <si>
    <t>ATTENTION — Mention Esabac. À reclasser en Vague 1 ou conserver en V2 (Esabac partiel).</t>
  </si>
  <si>
    <t>IT-N-076</t>
  </si>
  <si>
    <t>Liceo N. Copernico (Torino)</t>
  </si>
  <si>
    <t>Liceo Scientifico/Linguistico (sez. IIS Copernico-Luxemburg)</t>
  </si>
  <si>
    <t>Corso Caio Plinio 2</t>
  </si>
  <si>
    <t>TOIS06400E@istruzione.it</t>
  </si>
  <si>
    <t>https://www.coplux.edu.it</t>
  </si>
  <si>
    <t>TOPS064011</t>
  </si>
  <si>
    <t>TOIS06400E@pec.istruzione.it</t>
  </si>
  <si>
    <t>Liceo statale, indirizzo Linguistico secondaire au profil scientifique dominant.</t>
  </si>
  <si>
    <t>IIS Copernico-Luxemburg, sud Torino. Téléphone à confirmer.</t>
  </si>
  <si>
    <t>IT-N-077</t>
  </si>
  <si>
    <t>Liceo Giordano Bruno</t>
  </si>
  <si>
    <t>Via Marinuzzi 1</t>
  </si>
  <si>
    <t>+39 011 2624884</t>
  </si>
  <si>
    <t>TOPS22000X@istruzione.it</t>
  </si>
  <si>
    <t>https://www.gbruno.edu.it</t>
  </si>
  <si>
    <t>TOPS22000X</t>
  </si>
  <si>
    <t>TOPS22000X@pec.istruzione.it</t>
  </si>
  <si>
    <t>Banlieue nord Torino, profil populaire. Bon ciblage SCL communautaire.</t>
  </si>
  <si>
    <t>(?) Elisabetta Mellace (?)</t>
  </si>
  <si>
    <t>Lycée Torino nord (quartier Falchera). 3 indirizzi.</t>
  </si>
  <si>
    <t>IT-N-078</t>
  </si>
  <si>
    <t>Liceo Linguistico Vittoria</t>
  </si>
  <si>
    <t>Liceo Linguistico Europeo Paritaire (5 indirizzi)</t>
  </si>
  <si>
    <t>Via delle Rosine 14</t>
  </si>
  <si>
    <t>+39 011 889870</t>
  </si>
  <si>
    <t>info@vittoriaweb.it</t>
  </si>
  <si>
    <t>https://www.vittoriaweb.it</t>
  </si>
  <si>
    <t>TOPL03500P</t>
  </si>
  <si>
    <t>Profil premium Liceo Europeo (cf. Gonzaga Milano, Mondin Verona). Sections quadriennales innovantes.</t>
  </si>
  <si>
    <t>PRIORITAIRE — Liceo Europeo Vittoria, paritaire centre Torino, 5 indirizzi linguistiques.</t>
  </si>
  <si>
    <t>IT-N-079</t>
  </si>
  <si>
    <t>Liceo Linguistico Madre Mazzarello</t>
  </si>
  <si>
    <t>Liceo Linguistico Paritaire (salésien)</t>
  </si>
  <si>
    <t>Via Cumiana 2</t>
  </si>
  <si>
    <t>+39 011 3797810</t>
  </si>
  <si>
    <t>info@liceomazzarello.it</t>
  </si>
  <si>
    <t>https://www.liceomazzarello.it</t>
  </si>
  <si>
    <t>TOPL20500L</t>
  </si>
  <si>
    <t>Réseau salésien italien international. Cohérence avec Don Bosco Padova/Verona.</t>
  </si>
  <si>
    <t>École salésienne paritaire Torino sud-ouest.</t>
  </si>
  <si>
    <t>IT-N-080</t>
  </si>
  <si>
    <t>Liceo Linguistico M. Ausiliatrice</t>
  </si>
  <si>
    <t>Piazza M. Ausiliatrice 27</t>
  </si>
  <si>
    <t>info@liceoausiliatrice.it</t>
  </si>
  <si>
    <t>https://liceoausiliatrice.it</t>
  </si>
  <si>
    <t>À vérifier (Dir. Laura Gorlato)</t>
  </si>
  <si>
    <t>TOPL66500H</t>
  </si>
  <si>
    <t>Réseau salésien historique, direction nominative. Bon ciblage SCL traditionnel.</t>
  </si>
  <si>
    <t>École salésienne paritaire centre Torino, basilique Maria Ausiliatrice.</t>
  </si>
  <si>
    <t>IT-N-081</t>
  </si>
  <si>
    <t>Liceo Amaldi-Sraffa Orbassano</t>
  </si>
  <si>
    <t>Orbassano</t>
  </si>
  <si>
    <t>Via Rosselli 35</t>
  </si>
  <si>
    <t>https://www.amaldisraffa.gov.it</t>
  </si>
  <si>
    <t>À vérifier (Dir. Chiara Godio)</t>
  </si>
  <si>
    <t>Orbassano = banlieue dense Torino, bon vivier mobilités.</t>
  </si>
  <si>
    <t>https://www.elencoscuole.eu/tipo/liceo-linguistico/?region=piemonte</t>
  </si>
  <si>
    <t>Banlieue sud-ouest Torino. Direction nominative (Chiara Godio).</t>
  </si>
  <si>
    <t>IT-N-082</t>
  </si>
  <si>
    <t>Liceo G.F. Porporato Pinerolo</t>
  </si>
  <si>
    <t>Pinerolo</t>
  </si>
  <si>
    <t>Via Brignone 2</t>
  </si>
  <si>
    <t>https://www.liceoporporato.it</t>
  </si>
  <si>
    <t>Identité vaudoise francophone : profil idéal pour SCL et coopération culturelle franco-italienne.</t>
  </si>
  <si>
    <t>Pieranna Toscano</t>
  </si>
  <si>
    <t>PRIORITAIRE — Pinerolo = porte des vallées vaudoises (Pellice, Germanasca, Chisone), francophonie historique.</t>
  </si>
  <si>
    <t>IT-N-083</t>
  </si>
  <si>
    <t>Liceo Linguistico De Filippi Arona</t>
  </si>
  <si>
    <t>Arona</t>
  </si>
  <si>
    <t>Novara</t>
  </si>
  <si>
    <t>Piazzale San Carlo 1</t>
  </si>
  <si>
    <t>info@defilippiarona.it</t>
  </si>
  <si>
    <t>https://www.defilippiarona.it</t>
  </si>
  <si>
    <t>À vérifier (Dir. Luigi Barbaglia)</t>
  </si>
  <si>
    <t>Arona = lac Majeur, fort tourisme international. Profil ouvert mobilités.</t>
  </si>
  <si>
    <t>École paritaire Lac Majeur, zone touristique. Direction nominative.</t>
  </si>
  <si>
    <t>IT-N-084</t>
  </si>
  <si>
    <t>Liceo Scipio Slataper Gorizia</t>
  </si>
  <si>
    <t>Liceo Linguistico/Sc. Umane (sez. IIS Dante Alighieri)</t>
  </si>
  <si>
    <t>Gorizia</t>
  </si>
  <si>
    <t>Via A. Diaz 20</t>
  </si>
  <si>
    <t>+39 0481 531962</t>
  </si>
  <si>
    <t>GOIS001006@istruzione.it</t>
  </si>
  <si>
    <t>Oui (mention)</t>
  </si>
  <si>
    <t>GOPM00101N</t>
  </si>
  <si>
    <t>GOIS001006@pec.istruzione.it</t>
  </si>
  <si>
    <t>Gorizia = ville frontière Slovénie, profil multilingue marqué.</t>
  </si>
  <si>
    <t>https://www.tuttitalia.it/friuli-venezia-giulia/48-scuole/liceo-linguistico/</t>
  </si>
  <si>
    <t>ATTENTION — Section Esabac mentionnée. À traiter comme V1 ou V2 (Esabac partiel).</t>
  </si>
  <si>
    <t>IT-N-085</t>
  </si>
  <si>
    <t>Liceo Linguistico Buonarroti Monfalcone</t>
  </si>
  <si>
    <t>Liceo Linguistico (sez. IIS Buonarroti)</t>
  </si>
  <si>
    <t>Monfalcone</t>
  </si>
  <si>
    <t>Viale O. Cosulich 6</t>
  </si>
  <si>
    <t>GOIS00900R@istruzione.it</t>
  </si>
  <si>
    <t>https://www.liceomonfalcone.it</t>
  </si>
  <si>
    <t>GOPC009014</t>
  </si>
  <si>
    <t>GOIS00900R@pec.istruzione.it</t>
  </si>
  <si>
    <t>Bassin Trieste-Monfalcone, ouverture internationale via le port et les chantiers navals.</t>
  </si>
  <si>
    <t>Liceo Linguistico Monfalcone, ville industrielle Fincantieri.</t>
  </si>
  <si>
    <t>IT-N-086</t>
  </si>
  <si>
    <t>Liceo Michelangelo Grigoletti Pordenone</t>
  </si>
  <si>
    <t>Pordenone</t>
  </si>
  <si>
    <t>Via Interna 12</t>
  </si>
  <si>
    <t>+39 0434 370550</t>
  </si>
  <si>
    <t>PNPS010008@istruzione.it</t>
  </si>
  <si>
    <t>https://www.liceogrigoletti.edu.it</t>
  </si>
  <si>
    <t>PNPS010008</t>
  </si>
  <si>
    <t>PNPS010008@pec.istruzione.it</t>
  </si>
  <si>
    <t>Pordenone = capitale Frioul occidental, profil scientifique fort. Cible Eduscopio top FVG.</t>
  </si>
  <si>
    <t>Gianpaola Faè</t>
  </si>
  <si>
    <t>ATTENTION — Section Esabac mentionnée à Pordenone. À traiter comme V1 ou V2 (Esabac partiel).</t>
  </si>
  <si>
    <t>IT-N-087</t>
  </si>
  <si>
    <t>Liceo Caterina Percoto Udine</t>
  </si>
  <si>
    <t>Liceo Linguistico/Sc. Umane/Musicale (statale)</t>
  </si>
  <si>
    <t>Via Pier Silverio Leicht</t>
  </si>
  <si>
    <t>+39 0432 501275</t>
  </si>
  <si>
    <t>UDPM010009@istruzione.it</t>
  </si>
  <si>
    <t>https://www.liceopercoto.edu.it</t>
  </si>
  <si>
    <t>UDPM010009</t>
  </si>
  <si>
    <t>UDPM010009@pec.istruzione.it</t>
  </si>
  <si>
    <t>Caterina Percoto = nom prestigieux régional, écrivaine frioulane XIXe. Cible top FVG.</t>
  </si>
  <si>
    <t>ATTENTION — Section Esabac mentionnée. Lycée majeur Udine, profil polyvalent (Linguistico + Sc. Umane + Musical).</t>
  </si>
  <si>
    <t>IT-N-088</t>
  </si>
  <si>
    <t>Liceo Dante Alighieri Trieste</t>
  </si>
  <si>
    <t>Liceo Classico/Linguistico (sez. IIS Carducci-Dante)</t>
  </si>
  <si>
    <t>Via Giustiniano 3</t>
  </si>
  <si>
    <t>+39 040 362945</t>
  </si>
  <si>
    <t>TSIS00400D@istruzione.it</t>
  </si>
  <si>
    <t>https://www.carduccidante.edu.it</t>
  </si>
  <si>
    <t>TSPC00401R</t>
  </si>
  <si>
    <t>TSIS00400D@pec.istruzione.it</t>
  </si>
  <si>
    <t>Centre Trieste, lycée prestigieux. Complément naturel à France Prešeren (V1) déjà couvert.</t>
  </si>
  <si>
    <t>Lycée historique Trieste centre. IIS Carducci-Dante.</t>
  </si>
  <si>
    <t>IT-N-089</t>
  </si>
  <si>
    <t>Liceo Linguistico Bertoni Udine</t>
  </si>
  <si>
    <t>Viale Cadore 59</t>
  </si>
  <si>
    <t>info@bertoni.it</t>
  </si>
  <si>
    <t>https://www.bertoni.it</t>
  </si>
  <si>
    <t>UDPLO3500Z</t>
  </si>
  <si>
    <t>Seul Liceo Linguistico paritaire Frioul. Téléphone à confirmer site.</t>
  </si>
  <si>
    <t>École paritaire Gaspare Bertoni, congrégation religieuse Udine.</t>
  </si>
  <si>
    <t>IT-N-090</t>
  </si>
  <si>
    <t>Liceo Linguistico Sophie M. Scholl Trento</t>
  </si>
  <si>
    <t>À vérifier (centre Trento)</t>
  </si>
  <si>
    <t>Trento Provincia autonome, système éducatif spécifique. Coordonnées exactes à confirmer.</t>
  </si>
  <si>
    <t>Source secondaire — à vérifier sur site provincia di Trento ou MIUR</t>
  </si>
  <si>
    <t>Puit Isabelle</t>
  </si>
  <si>
    <t>Lycée nommé Sophie Scholl (résistante allemande). Données à compléter site institutionnel.</t>
  </si>
  <si>
    <t>IT-N-091</t>
  </si>
  <si>
    <t>IS Carlo De Medici Bolzano</t>
  </si>
  <si>
    <t>Liceo Linguistico (statale, contexte Alto Adige bilingue)</t>
  </si>
  <si>
    <t>À vérifier (centre Bolzano)</t>
  </si>
  <si>
    <t>Particularité Sud-Tyrol : système autonome avec sezione italienne ET allemande distinctes.</t>
  </si>
  <si>
    <t>Source secondaire — à vérifier provincia autonoma Bolzano</t>
  </si>
  <si>
    <t>Bolzano = système scolaire trilingue (italien/allemand/ladin). Données à compléter.</t>
  </si>
  <si>
    <t>IT-N-092</t>
  </si>
  <si>
    <t>Liceo Antonio Rosmini Rovereto</t>
  </si>
  <si>
    <t>Liceo Linguistico (sez. statale)</t>
  </si>
  <si>
    <t>Rovereto</t>
  </si>
  <si>
    <t>À vérifier (centre Rovereto)</t>
  </si>
  <si>
    <t>À CONFIRMER : éventuel doublon avec IT-N-021 Rosmini Trento. Site institutionnel à vérifier.</t>
  </si>
  <si>
    <t>Source secondaire — à vérifier sur site provincia di Trento</t>
  </si>
  <si>
    <t>Aron Verga</t>
  </si>
  <si>
    <t>Liceo Rovereto, sud Trentin. Mêmes coordonnées d'institut que IT-N-021 mais sezione différente potentiellement.</t>
  </si>
  <si>
    <t>IT-N-093</t>
  </si>
  <si>
    <t>Liceo Linguistico Chiabrera-Martini Savona</t>
  </si>
  <si>
    <t>Liceo Classico/Linguistico/Artistico (statale)</t>
  </si>
  <si>
    <t>Savona</t>
  </si>
  <si>
    <t>À vérifier (centre Savona)</t>
  </si>
  <si>
    <t>Savona = port secondaire Ligurie, complément à Génova (V1 IT-N-023). Bassin secondaire.</t>
  </si>
  <si>
    <t>Source secondaire — à vérifier site institutionnel</t>
  </si>
  <si>
    <t>Liceo polyvalent Savona centre. Coordonnées à compléter.</t>
  </si>
  <si>
    <t>IT-N-094</t>
  </si>
  <si>
    <t>Liceo Linguistico Imperia</t>
  </si>
  <si>
    <t>Liceo Linguistico (à identifier précisément)</t>
  </si>
  <si>
    <t>Imperia</t>
  </si>
  <si>
    <t>À vérifier (centre Imperia)</t>
  </si>
  <si>
    <t>À identifier précisément le nom du lycée linguistique d'Imperia. Bassin frontière franco-italien.</t>
  </si>
  <si>
    <t>À identifier précisément via tuttitalia ou MIUR</t>
  </si>
  <si>
    <t>PRIORITAIRE — Imperia = ligne frontière France, francophonie naturelle (Vintimille proche).</t>
  </si>
  <si>
    <t>IT-N-095</t>
  </si>
  <si>
    <t>Liceo Scientifico Édouard Bérard Aoste</t>
  </si>
  <si>
    <t>Liceo Scientifico/Linguistico (statale, contexte bilingue franco-italien)</t>
  </si>
  <si>
    <t>À vérifier (centre Aoste)</t>
  </si>
  <si>
    <t>Liceo Édouard Bérard à confirmer. Région autonome bilingue, profil idéal pour partenariat structurel.</t>
  </si>
  <si>
    <t>À identifier précisément via portail Région Vallée d'Aoste</t>
  </si>
  <si>
    <t>PRIORITAIRE — Vallée d'Aoste bilingue franco-italienne, opportunité Francophonia naturelle.</t>
  </si>
  <si>
    <t>IT-N-096</t>
  </si>
  <si>
    <t>Liceo Statale Teresa Ciceri</t>
  </si>
  <si>
    <t>Como</t>
  </si>
  <si>
    <t>Via Carducci 9</t>
  </si>
  <si>
    <t>+39 031 268377</t>
  </si>
  <si>
    <t>COPM030003@istruzione.it</t>
  </si>
  <si>
    <t>https://www.liceociceri.edu.it</t>
  </si>
  <si>
    <t>COPM030003</t>
  </si>
  <si>
    <t>COPM030003@pec.istruzione.it</t>
  </si>
  <si>
    <t>Como = pôle lac et frontière, ouverture internationale naturelle. Liceo Statale historique.</t>
  </si>
  <si>
    <t>https://www.tuttitalia.it/lombardia/16-como/49-scuole/liceo-linguistico/</t>
  </si>
  <si>
    <t>Lycée Como centre, frontière Suisse italienne. Profil mobilités proche Suisse + Tessin francophone proche.</t>
  </si>
  <si>
    <t>IT-N-097</t>
  </si>
  <si>
    <t>Liceo Aselli</t>
  </si>
  <si>
    <t>Cremona</t>
  </si>
  <si>
    <t>Via Palestro 31</t>
  </si>
  <si>
    <t>+39 0372 25004</t>
  </si>
  <si>
    <t>CRPS01000C@istruzione.it</t>
  </si>
  <si>
    <t>https://www.liceoaselli.edu.it</t>
  </si>
  <si>
    <t>CRPS01000C</t>
  </si>
  <si>
    <t>CRPS01000C@pec.istruzione.it</t>
  </si>
  <si>
    <t>Cremona = ville UNESCO musique violon. Profil culturel singulier, atout différenciant SCL.</t>
  </si>
  <si>
    <t>https://www.tuttitalia.it/lombardia/provincia-di-cremona/14-scuole/liceo-linguistico/</t>
  </si>
  <si>
    <t>Lycée Cremona centre, ville musique (Stradivarius). Cible patrimoine + linguistique.</t>
  </si>
  <si>
    <t>IT-N-098</t>
  </si>
  <si>
    <t>Liceo Statale Isabella d'Este</t>
  </si>
  <si>
    <t>Mantova</t>
  </si>
  <si>
    <t>Largo Nuvolari 7</t>
  </si>
  <si>
    <t>+39 0376 320130</t>
  </si>
  <si>
    <t>MNPM010003@istruzione.it</t>
  </si>
  <si>
    <t>MNPM010003</t>
  </si>
  <si>
    <t>MNPM010003@pec.istruzione.it</t>
  </si>
  <si>
    <t>Mantova UNESCO Renaissance, profil culturel premium. Liceo statale ancien, sezione linguistique.</t>
  </si>
  <si>
    <t>https://www.tuttitalia.it/lombardia/provincia-di-mantova/78-scuole/liceo-linguistico/</t>
  </si>
  <si>
    <t>Lycée Mantova centre. Site institutionnel à confirmer.</t>
  </si>
  <si>
    <t>IT-N-099</t>
  </si>
  <si>
    <t>Liceo Manzoni Lecco</t>
  </si>
  <si>
    <t>Lecco</t>
  </si>
  <si>
    <t>Via Ghislanzoni 7</t>
  </si>
  <si>
    <t>+39 0341 369278</t>
  </si>
  <si>
    <t>LCPC02000T@istruzione.it</t>
  </si>
  <si>
    <t>https://www.manzonilecco.edu.it</t>
  </si>
  <si>
    <t>LCPC02000T</t>
  </si>
  <si>
    <t>LCPC02000T@pec.istruzione.it</t>
  </si>
  <si>
    <t>Lecco = berceau Manzoni (I Promessi Sposi). Profil littéraire fort, atout SCL.</t>
  </si>
  <si>
    <t>https://www.tuttitalia.it/lombardia/provincia-di-lecco/84-scuole/liceo-linguistico/</t>
  </si>
  <si>
    <t>Liceo Manzoni Lecco, lac de Côme côté est. Lycée prestigieux (nom écrivain national).</t>
  </si>
  <si>
    <t>IT-N-100</t>
  </si>
  <si>
    <t>Liceo Statale A. Cairoli</t>
  </si>
  <si>
    <t>Pavia</t>
  </si>
  <si>
    <t>Corso Mazzini 7</t>
  </si>
  <si>
    <t>+39 0382 29036</t>
  </si>
  <si>
    <t>PVPC010003@istruzione.it</t>
  </si>
  <si>
    <t>https://www.acairoli.it</t>
  </si>
  <si>
    <t>À vérifier (Dir. Francesco Rubiconto)</t>
  </si>
  <si>
    <t>PVPC010003</t>
  </si>
  <si>
    <t>PVPC010003@pec.istruzione.it</t>
  </si>
  <si>
    <t>Pavia = ville universitaire historique. Liceo Classico avec section linguistique.</t>
  </si>
  <si>
    <t>https://www.elencoscuole.eu/tipo/liceo-linguistico/?region=lombardia</t>
  </si>
  <si>
    <t>Branca Ilaria Fernanda Angelica</t>
  </si>
  <si>
    <t>Lycée Pavia centre. Direction nominative connue (Francesco Rubiconto). Pôle universitaire ancien.</t>
  </si>
  <si>
    <t>IT-N-101</t>
  </si>
  <si>
    <t>Liceo Crespi Busto Arsizio</t>
  </si>
  <si>
    <t>Busto Arsizio</t>
  </si>
  <si>
    <t>Varese</t>
  </si>
  <si>
    <t>Via Carducci 4</t>
  </si>
  <si>
    <t>+39 0331 633354</t>
  </si>
  <si>
    <t>VAPL01000B@istruzione.it</t>
  </si>
  <si>
    <t>https://www.liceocrespi.edu.it</t>
  </si>
  <si>
    <t>VAPL01000B</t>
  </si>
  <si>
    <t>VAPL01000B@pec.istruzione.it</t>
  </si>
  <si>
    <t>Busto = pôle industriel proche aéroport Malpensa. Bonne ouverture internationale.</t>
  </si>
  <si>
    <t>Lycée Busto Arsizio, bassin industriel Alto Milanese. Trajectoire textile italienne historique.</t>
  </si>
  <si>
    <t>IT-N-102</t>
  </si>
  <si>
    <t>Liceo Linguistico Vico Varese</t>
  </si>
  <si>
    <t>À vérifier (centre Varese)</t>
  </si>
  <si>
    <t>Profil similaire Gonzaga / Mondin / Vittoria. Liceo Europeo paritaire, atout SCL premium. [Session 9 — bascule Liste B validée audit stagiaire lundi]</t>
  </si>
  <si>
    <t>https://www.paginegialle.it/lombardia/liceo_linguistico.html</t>
  </si>
  <si>
    <t>Paradiso Antonella Dora &lt;paradiso.antonella@ipcverri.edu.it&gt;</t>
  </si>
  <si>
    <t>Liceo Vico Varese — Liceo Linguistico Europeo paritaire. Coordonnées exactes à confirmer.</t>
  </si>
  <si>
    <t>IT-N-103</t>
  </si>
  <si>
    <t>Liceo Linguistico Manzoni Varese</t>
  </si>
  <si>
    <t>Liceo Linguistico Paritaire (Gallarate)</t>
  </si>
  <si>
    <t>Gallarate</t>
  </si>
  <si>
    <t>Via Mantova 6</t>
  </si>
  <si>
    <t>Gallarate = pôle dense Alto Milanese. Lycée privé à profil international.</t>
  </si>
  <si>
    <t>Liceo paritaire Gallarate. Coordonnées exactes à compléter.</t>
  </si>
  <si>
    <t>IT-N-104</t>
  </si>
  <si>
    <t>Liceo Antonio Canova Treviso</t>
  </si>
  <si>
    <t>Treviso</t>
  </si>
  <si>
    <t>Via Mura S. Teonisto 16</t>
  </si>
  <si>
    <t>+39 0422 540256</t>
  </si>
  <si>
    <t>TVPC04000A@istruzione.it</t>
  </si>
  <si>
    <t>https://www.liceocanovatreviso.edu.it</t>
  </si>
  <si>
    <t>TVPC04000A</t>
  </si>
  <si>
    <t>TVPC04000A@pec.istruzione.it</t>
  </si>
  <si>
    <t>Treviso = capitale Marca Trevigiana, profil culturel et économique fort. [Session 9 — bascule Liste B validée audit stagiaire lundi]</t>
  </si>
  <si>
    <t>https://www.tuttitalia.it/veneto/provincia-di-treviso/54-scuole/liceo-linguistico/</t>
  </si>
  <si>
    <t>Bordino Elettra &lt;bordino.elettra@liceocanova.it&gt; | Corinne MARTIN &lt;martinkoryn@gmail.com&gt;</t>
  </si>
  <si>
    <t>Lycée historique Treviso centre. Liceo Classico avec section linguistique.</t>
  </si>
  <si>
    <t>IT-N-105</t>
  </si>
  <si>
    <t>Liceo Marconi Conegliano</t>
  </si>
  <si>
    <t>Conegliano</t>
  </si>
  <si>
    <t>Via G. Galilei 6</t>
  </si>
  <si>
    <t>+39 0438 410516</t>
  </si>
  <si>
    <t>TVPS01000B@istruzione.it</t>
  </si>
  <si>
    <t>TVPS01000B</t>
  </si>
  <si>
    <t>TVPS01000B@pec.istruzione.it</t>
  </si>
  <si>
    <t>Conegliano = capitale Prosecco, attrait viticole-touristique fort. Bon vivier mobilités.</t>
  </si>
  <si>
    <t>Lycée Conegliano, zone Prosecco DOCG, ouverture tourisme international.</t>
  </si>
  <si>
    <t>IT-N-106</t>
  </si>
  <si>
    <t>Liceo Statale G. Galilei Belluno</t>
  </si>
  <si>
    <t>Belluno</t>
  </si>
  <si>
    <t>Via Cavour 31</t>
  </si>
  <si>
    <t>+39 0437 940230</t>
  </si>
  <si>
    <t>BLPS01000R@istruzione.it</t>
  </si>
  <si>
    <t>BLPS01000R</t>
  </si>
  <si>
    <t>BLPS01000R@pec.istruzione.it</t>
  </si>
  <si>
    <t>Belluno = porte Dolomites, profil montagne. Bon ciblage SCL nature.</t>
  </si>
  <si>
    <t>Lycée Belluno, capitale Dolomites UNESCO, montagne. Profil tourisme nature.</t>
  </si>
  <si>
    <t>IT-N-107</t>
  </si>
  <si>
    <t>Liceo Statale Govone Alba</t>
  </si>
  <si>
    <t>Liceo Linguistico/Classico (statale)</t>
  </si>
  <si>
    <t>Alba</t>
  </si>
  <si>
    <t>Via Teobaldo Calissano 9</t>
  </si>
  <si>
    <t>+39 0173 440486</t>
  </si>
  <si>
    <t>CNPC020009@istruzione.it</t>
  </si>
  <si>
    <t>https://www.liceogovone.edu.it</t>
  </si>
  <si>
    <t>CNPC020009</t>
  </si>
  <si>
    <t>CNPC020009@pec.istruzione.it</t>
  </si>
  <si>
    <t>Alba = capitale gastronomique mondiale (Ferrero, truffes). Atout culturel-gastronomique fort.</t>
  </si>
  <si>
    <t>https://www.tuttitalia.it/piemonte/provincia-di-cuneo/52-scuole/liceo-linguistico/</t>
  </si>
  <si>
    <t>Lycée Alba centre, capitale Langhe (truffe blanche, Barolo).</t>
  </si>
  <si>
    <t>IT-N-108</t>
  </si>
  <si>
    <t>Liceo Antonelli Novara</t>
  </si>
  <si>
    <t>Viale Buonarroti 6</t>
  </si>
  <si>
    <t>+39 0321 627125</t>
  </si>
  <si>
    <t>NOPM010002@istruzione.it</t>
  </si>
  <si>
    <t>https://www.liceoantonelli.edu.it</t>
  </si>
  <si>
    <t>NOPM010002</t>
  </si>
  <si>
    <t>NOPM010002@pec.istruzione.it</t>
  </si>
  <si>
    <t>Novara = pôle économique diffus Piémont oriental, ouverture vers Milan.</t>
  </si>
  <si>
    <t>https://www.tuttitalia.it/piemonte/provincia-di-novara/85-scuole/liceo-linguistico/</t>
  </si>
  <si>
    <t>Lycée Novara centre. Bassin entre Milan et Turin, position stratégique.</t>
  </si>
  <si>
    <t>IT-N-109</t>
  </si>
  <si>
    <t>Liceo Vittorio Alfieri Asti</t>
  </si>
  <si>
    <t>Asti</t>
  </si>
  <si>
    <t>Via Govone 9</t>
  </si>
  <si>
    <t>+39 0141 593315</t>
  </si>
  <si>
    <t>ATPC010008@istruzione.it</t>
  </si>
  <si>
    <t>ATPC010008</t>
  </si>
  <si>
    <t>ATPC010008@pec.istruzione.it</t>
  </si>
  <si>
    <t>Asti = capitale Asti DOCG, profil culturel-vinicole. Liceo Classico historique.</t>
  </si>
  <si>
    <t>Lycée Asti centre, ville Vittorio Alfieri (poète). Profil littéraire et viticole.</t>
  </si>
  <si>
    <t>IT-N-110</t>
  </si>
  <si>
    <t>Liceo Lagrangia Vercelli</t>
  </si>
  <si>
    <t>Vercelli</t>
  </si>
  <si>
    <t>Via Duomo 4</t>
  </si>
  <si>
    <t>+39 0161 213281</t>
  </si>
  <si>
    <t>VCPC020003@istruzione.it</t>
  </si>
  <si>
    <t>https://www.istitutosuperiorelagrangiavc.it</t>
  </si>
  <si>
    <t>VCPC020003</t>
  </si>
  <si>
    <t>VCPC020003@pec.istruzione.it</t>
  </si>
  <si>
    <t>Vercelli = pôle rizicole + abbaye S. Andrea. Profil rural mais qualifié. [Session 9 — bascule Liste B validée audit stagiaire lundi]</t>
  </si>
  <si>
    <t>Daniela Pellegrino &lt;danipellegrino2013@gmail.com&gt;</t>
  </si>
  <si>
    <t>Lycée Vercelli centre, capitale rizicole italienne. Liceo Classico-Linguistico.</t>
  </si>
  <si>
    <t>IT-N-111</t>
  </si>
  <si>
    <t>Liceo Linguistico Matilde di Canossa</t>
  </si>
  <si>
    <t>Via Makallé 14</t>
  </si>
  <si>
    <t>+39 0522 271223</t>
  </si>
  <si>
    <t>REPM010005@istruzione.it</t>
  </si>
  <si>
    <t>https://www.canossa.edu.it</t>
  </si>
  <si>
    <t>REPM010005</t>
  </si>
  <si>
    <t>REPM010005@pec.istruzione.it</t>
  </si>
  <si>
    <t>Reggio Emilia = capitale pédagogique mondiale (Reggio Approach). Aura éducative forte.</t>
  </si>
  <si>
    <t>https://www.tuttitalia.it/emilia-romagna/provincia-di-reggio-emilia/96-scuole/liceo-linguistico/</t>
  </si>
  <si>
    <t>Lycée Reggio Emilia centre. Complément à IT-N-014 Chierici (V1 Artistico).</t>
  </si>
  <si>
    <t>IT-N-112</t>
  </si>
  <si>
    <t>Liceo Classico Dante Alighieri Ravenna</t>
  </si>
  <si>
    <t>Ravenna</t>
  </si>
  <si>
    <t>Via Pasquale Battistessa 2</t>
  </si>
  <si>
    <t>+39 0544 213553</t>
  </si>
  <si>
    <t>RAPC02000P@istruzione.it</t>
  </si>
  <si>
    <t>RAPC02000P</t>
  </si>
  <si>
    <t>RAPC02000P@pec.istruzione.it</t>
  </si>
  <si>
    <t>Ravenna = mosaïques byzantines UNESCO + tombeau de Dante. Profil culturel premium.</t>
  </si>
  <si>
    <t>https://www.tuttitalia.it/emilia-romagna/provincia-di-ravenna/22-scuole/liceo-linguistico/</t>
  </si>
  <si>
    <t>PRIORITAIRE — Liceo Dante Alighieri Ravenna (mosaïques byzantines UNESCO).</t>
  </si>
  <si>
    <t>IT-N-113</t>
  </si>
  <si>
    <t>Liceo Carducci Ferrara</t>
  </si>
  <si>
    <t>Liceo Linguistico (sez. IIS Carducci)</t>
  </si>
  <si>
    <t>Ferrara</t>
  </si>
  <si>
    <t>Via Canapa 75</t>
  </si>
  <si>
    <t>+39 0532 209936</t>
  </si>
  <si>
    <t>FEIS00700C@istruzione.it</t>
  </si>
  <si>
    <t>FEPM01000G</t>
  </si>
  <si>
    <t>FEIS00700C@pec.istruzione.it</t>
  </si>
  <si>
    <t>Ferrara = capitale Renaissance Estense UNESCO, profil culturel fort.</t>
  </si>
  <si>
    <t>https://www.tuttitalia.it/emilia-romagna/provincia-di-ferrara/95-scuole/liceo-linguistico/</t>
  </si>
  <si>
    <t>France Villard</t>
  </si>
  <si>
    <t>Lycée Ferrara centre. IIS Carducci. Site web à compléter.</t>
  </si>
  <si>
    <t>IT-N-114</t>
  </si>
  <si>
    <t>Liceo Salvemini Casalecchio</t>
  </si>
  <si>
    <t>Liceo Linguistico (statale, complément Bologna)</t>
  </si>
  <si>
    <t>Via M. Pellegrino Tibaldi 1/d</t>
  </si>
  <si>
    <t>+39 051 6840180</t>
  </si>
  <si>
    <t>BOPM004014@istruzione.it</t>
  </si>
  <si>
    <t>BOPM004014</t>
  </si>
  <si>
    <t>BOPM004014@pec.istruzione.it</t>
  </si>
  <si>
    <t>Casalecchio = communauté périurbaine bolonaise dense. Cible bassin Bologna.</t>
  </si>
  <si>
    <t>Lycée Casalecchio (banlieue ouest Bologne). Complément à IT-N-011 Da Vinci (V1).</t>
  </si>
  <si>
    <t>IT-N-115</t>
  </si>
  <si>
    <t>Liceo Aldini Valeriani Sirani Bologna</t>
  </si>
  <si>
    <t>Liceo Linguistico (sez. IIS)</t>
  </si>
  <si>
    <t>Via Bassanelli 9</t>
  </si>
  <si>
    <t>+39 051 4156411</t>
  </si>
  <si>
    <t>BOIS00400T@istruzione.it</t>
  </si>
  <si>
    <t>https://www.iisaldinivaleriani.edu.it</t>
  </si>
  <si>
    <t>BOIS00400T@pec.istruzione.it</t>
  </si>
  <si>
    <t>Bologna nord — densification bassin Vanna Monducci. [Session 9 — bascule Liste B validée audit stagiaire lundi]</t>
  </si>
  <si>
    <t>Source secondaire — à vérifier</t>
  </si>
  <si>
    <t>Natalia Artiukhova &lt;ms.natasha.in@gmail.com&gt;</t>
  </si>
  <si>
    <t>IIS bolognais avec section linguistique. Code mécca à confirmer.</t>
  </si>
  <si>
    <t>IT-N-116</t>
  </si>
  <si>
    <t>ITT Bertarelli-Ferraris Milano</t>
  </si>
  <si>
    <t>Istituto Tecnico Turismo (sez. IIS Bertarelli-Ferraris)</t>
  </si>
  <si>
    <t>Corso di Porta Romana 110</t>
  </si>
  <si>
    <t>+39 02 5410660</t>
  </si>
  <si>
    <t>MIIS09400A@istruzione.it</t>
  </si>
  <si>
    <t>https://www.bertarelliferraris.edu.it</t>
  </si>
  <si>
    <t>MITN09401E</t>
  </si>
  <si>
    <t>MIIS09400A@pec.istruzione.it</t>
  </si>
  <si>
    <t>Profil idéal Francophonia : élèves linguistiques + futurs professionnels tourisme. Bassin Milano centre. [Session 9 — bascule Liste B validée audit stagiaire lundi]</t>
  </si>
  <si>
    <t>SIP · Immersion pro · SCL</t>
  </si>
  <si>
    <t>https://www.bertarelliferraris.edu.it/percorsi-studio?id=1345</t>
  </si>
  <si>
    <t>Croisé : 3 contact(s) [Session 9 audité V]</t>
  </si>
  <si>
    <t>Zefi Rozeta &lt;rozetazefi@gmail.com&gt; | Maria Serena Pellicano' &lt;mariaserenapell@gmail.com&gt; | Bianca Maria Covezzi &lt;bm.covezzi@gmail.com&gt;</t>
  </si>
  <si>
    <t>PRIORITAIRE — IIS combinant Liceo Linguistico ET Indirizzo Turismo. 3 langues étrangères dont français.</t>
  </si>
  <si>
    <t>IT-N-117</t>
  </si>
  <si>
    <t>ITT Pasolini Milano</t>
  </si>
  <si>
    <t>Istituto Tecnico Turismo + Liceo Linguistico</t>
  </si>
  <si>
    <t>Double porte d'entrée : élèves Linguistico + élèves Turismo. Reprend code MITN02000X (établissement principal).</t>
  </si>
  <si>
    <t>https://itspasolini.edu.it/didattica/offerta-formativa/istituto-tecnico-per-il-turismo/</t>
  </si>
  <si>
    <t>PRIORITAIRE — Note : déjà cité en V2a comme Liceo Linguistico (IT-N-033). Sezione Turismo distincte.</t>
  </si>
  <si>
    <t>IT-N-118</t>
  </si>
  <si>
    <t>ITT Gentileschi Milano</t>
  </si>
  <si>
    <t>https://www.gentileschi.edu.it</t>
  </si>
  <si>
    <t>Section Turismo et section Liceo Linguistico cohabitent. Double porte d'entrée.</t>
  </si>
  <si>
    <t>https://www.gentileschi.edu.it/index.php/offerta-studi/istituto-tecnico-per-il-turismo</t>
  </si>
  <si>
    <t>Maria Luisa Spagnol</t>
  </si>
  <si>
    <t>Note : déjà cité en V2a comme Liceo Linguistico (IT-N-034). Indirizzo Turismo distinct.</t>
  </si>
  <si>
    <t>IT-N-119</t>
  </si>
  <si>
    <t>Istituto Freud Milano</t>
  </si>
  <si>
    <t>Istituto Tecnico Turismo Paritaire</t>
  </si>
  <si>
    <t>Via Accademia 26/29 + Viale Fulvio Testi 7</t>
  </si>
  <si>
    <t>+39 02 29409829</t>
  </si>
  <si>
    <t>info@istitutofreud.it</t>
  </si>
  <si>
    <t>https://www.istitutofreud.it</t>
  </si>
  <si>
    <t>MITNUQ500H</t>
  </si>
  <si>
    <t>Profil paritaire premium avec 4 indirizzi distincts. Bonne porte d'entrée multi-cibles.</t>
  </si>
  <si>
    <t>https://www.istitutofreud.it/tecnico-turismo/il-tecnico-del-turismo.html</t>
  </si>
  <si>
    <t>École paritaire avec ITT + Liceo Sc. Umane + Liceo Scientifico + ITI.</t>
  </si>
  <si>
    <t>IT-N-120</t>
  </si>
  <si>
    <t>ITT Marco Polo Venezia</t>
  </si>
  <si>
    <t>Istituto Tecnico Turismo (statale)</t>
  </si>
  <si>
    <t>Venezia</t>
  </si>
  <si>
    <t>Castello 2474</t>
  </si>
  <si>
    <t>+39 041 2440530</t>
  </si>
  <si>
    <t>VETN01000Q@istruzione.it</t>
  </si>
  <si>
    <t>https://www.marcopolo.edu.it</t>
  </si>
  <si>
    <t>VETN01000Q</t>
  </si>
  <si>
    <t>VETN01000Q@pec.istruzione.it</t>
  </si>
  <si>
    <t>Venise = vitrine mondiale du tourisme italien. Élèves directement employables après diplôme. [Session 9 — bascule Liste B validée audit stagiaire lundi]</t>
  </si>
  <si>
    <t>Irma Tramanzoli &lt;tramanzoliirma@googlemail.com&gt;</t>
  </si>
  <si>
    <t>PRIORITAIRE — ITT Venezia, capitale touristique mondiale. Profil idéal SIP/immersion pro tourisme.</t>
  </si>
  <si>
    <t>IT-N-121</t>
  </si>
  <si>
    <t>ITT Algarotti Venezia</t>
  </si>
  <si>
    <t>Istituto Tecnico Turismo + Economico (statale)</t>
  </si>
  <si>
    <t>Cannaregio 351/A</t>
  </si>
  <si>
    <t>+39 041 5224110</t>
  </si>
  <si>
    <t>VETD05000A@istruzione.it</t>
  </si>
  <si>
    <t>VETD05000A</t>
  </si>
  <si>
    <t>VETD05000A@pec.istruzione.it</t>
  </si>
  <si>
    <t>Algarotti = nom historique vénitien. Lycée technique double profil tourisme + économie.</t>
  </si>
  <si>
    <t>Lycée technique Venezia secondaire à Marco Polo. Indirizzo Turismo + Economico.</t>
  </si>
  <si>
    <t>IT-N-122</t>
  </si>
  <si>
    <t>ITT Mazzotti Treviso</t>
  </si>
  <si>
    <t>À vérifier (centre Treviso)</t>
  </si>
  <si>
    <t>Treviso = bassin économique Veneto centre. Bon vivier mobilités professionnelles.</t>
  </si>
  <si>
    <t>Mention recherche secondaire (genderlens.org)</t>
  </si>
  <si>
    <t>Faotto Véronique</t>
  </si>
  <si>
    <t>ITT Mazzotti Treviso. Coordonnées exactes à compléter.</t>
  </si>
  <si>
    <t>IT-N-123</t>
  </si>
  <si>
    <t>ITT Crescenzi-Pacinotti-Sirani Bologna</t>
  </si>
  <si>
    <t>Via Saragozza 9</t>
  </si>
  <si>
    <t>+39 051 333453</t>
  </si>
  <si>
    <t>BOTD12000T@istruzione.it</t>
  </si>
  <si>
    <t>BOTD12000T</t>
  </si>
  <si>
    <t>BOTD12000T@pec.istruzione.it</t>
  </si>
  <si>
    <t>Bologna = pôle universitaire + foires internationales. Profil ITT structurant.</t>
  </si>
  <si>
    <t>SIP · Immersion pro</t>
  </si>
  <si>
    <t>ITT Bologna centre. Code mécca à confirmer.</t>
  </si>
  <si>
    <t>IT-N-124</t>
  </si>
  <si>
    <t>ITT Manfredi-Tanari Bologna</t>
  </si>
  <si>
    <t>Viale Felsina 40</t>
  </si>
  <si>
    <t>+39 051 533363</t>
  </si>
  <si>
    <t>BOTD040002@istruzione.it</t>
  </si>
  <si>
    <t>https://www.manfreditanari.edu.it</t>
  </si>
  <si>
    <t>BOTD040002</t>
  </si>
  <si>
    <t>BOTD040002@pec.istruzione.it</t>
  </si>
  <si>
    <t>Lycée technique Bologna avec indirizzo Turismo. Complément aux Liceo Linguistici Bologna. [Session 9 — bascule Liste B validée audit stagiaire lundi]</t>
  </si>
  <si>
    <t>Source secondaire</t>
  </si>
  <si>
    <t>Charlotte Leclercq &lt;leclercq_charlotte@yahoo.com&gt;</t>
  </si>
  <si>
    <t>ITT Bologna sud-est. Bassin Vanna Monducci.</t>
  </si>
  <si>
    <t>IT-N-125</t>
  </si>
  <si>
    <t>ITT Marco Polo Rimini</t>
  </si>
  <si>
    <t>Rimini</t>
  </si>
  <si>
    <t>Via Maceri 13</t>
  </si>
  <si>
    <t>+39 0541 781899</t>
  </si>
  <si>
    <t>RNTD03000R@istruzione.it</t>
  </si>
  <si>
    <t>RNTD03000R</t>
  </si>
  <si>
    <t>RNTD03000R@pec.istruzione.it</t>
  </si>
  <si>
    <t>Rimini = capitale tourisme balnéaire Adriatique. Élèves directement orientés métiers tourisme.</t>
  </si>
  <si>
    <t>Gloria Fabbri Gloria / Paolino Eleonora</t>
  </si>
  <si>
    <t>PRIORITAIRE — ITT Rimini, capitale tourisme balnéaire italien. Profil SIP/immersion pro fort.</t>
  </si>
  <si>
    <t>IT-N-126</t>
  </si>
  <si>
    <t>ITT Gobetti-Marchesini Torino</t>
  </si>
  <si>
    <t>Via Carlo del Prete 45</t>
  </si>
  <si>
    <t>+39 011 3499711</t>
  </si>
  <si>
    <t>TOTD0900X@istruzione.it</t>
  </si>
  <si>
    <t>TOTD0900X</t>
  </si>
  <si>
    <t>TOTD0900X@pec.istruzione.it</t>
  </si>
  <si>
    <t>Torino = capitale piémontaise + Olympiades hiver 2006. Profil tourisme alpin et urbain.</t>
  </si>
  <si>
    <t>ITT Torino sud. Code mécca à confirmer.</t>
  </si>
  <si>
    <t>IT-N-127</t>
  </si>
  <si>
    <t>ITT Russell-Moro Torino</t>
  </si>
  <si>
    <t>Via Tofane 26</t>
  </si>
  <si>
    <t>+39 011 7704669</t>
  </si>
  <si>
    <t>TOTD03000T@istruzione.it</t>
  </si>
  <si>
    <t>TOTD03000T</t>
  </si>
  <si>
    <t>TOTD03000T@pec.istruzione.it</t>
  </si>
  <si>
    <t>Russell-Moro = lycée technique. Code mécca à confirmer.</t>
  </si>
  <si>
    <t>ITT Torino, complément à Gobetti-Marchesini. Bassin Lucrezia Zunino.</t>
  </si>
  <si>
    <t>IT-N-128</t>
  </si>
  <si>
    <t>ITT Sella-Aalto Torino</t>
  </si>
  <si>
    <t>Istituto Tecnico Turismo + Costruzioni</t>
  </si>
  <si>
    <t>Via Montecuccoli 12</t>
  </si>
  <si>
    <t>+39 011 5613363</t>
  </si>
  <si>
    <t>TOIS04400D@istruzione.it</t>
  </si>
  <si>
    <t>https://www.iissellaaalto.edu.it</t>
  </si>
  <si>
    <t>TOIS04400D</t>
  </si>
  <si>
    <t>TOIS04400D@pec.istruzione.it</t>
  </si>
  <si>
    <t>Bassin centre Torino, profil hybride tourisme + construction. Site institutionnel actif.</t>
  </si>
  <si>
    <t>Mention Fondazione Agnelli</t>
  </si>
  <si>
    <t>IIS Sella-Aalto Torino centre. Plusieurs indirizzi techniques.</t>
  </si>
  <si>
    <t>IT-N-129</t>
  </si>
  <si>
    <t>ITT Firpo-Buonarroti Genova</t>
  </si>
  <si>
    <t>Via Canevari 51</t>
  </si>
  <si>
    <t>+39 010 8391741</t>
  </si>
  <si>
    <t>GETD030005@istruzione.it</t>
  </si>
  <si>
    <t>GETD030005</t>
  </si>
  <si>
    <t>GETD030005@pec.istruzione.it</t>
  </si>
  <si>
    <t>Genova = ville-port culture maritime. Profil tourisme maritime + culturel.</t>
  </si>
  <si>
    <t>Silvia Busco / Luciana Ciampolini</t>
  </si>
  <si>
    <t>ITT Genova centre. Capitale Ligurie + port + UNESCO Strade Nuove.</t>
  </si>
  <si>
    <t>IT-N-130</t>
  </si>
  <si>
    <t>ITT De Amicis La Spezia</t>
  </si>
  <si>
    <t>Via Bragarina 32</t>
  </si>
  <si>
    <t>+39 0187 743260</t>
  </si>
  <si>
    <t>SPTN01000T@istruzione.it</t>
  </si>
  <si>
    <t>SPTN01000T</t>
  </si>
  <si>
    <t>SPTN01000T@pec.istruzione.it</t>
  </si>
  <si>
    <t>Cinque Terre = afflux touristique international massif. Bon profil métiers tourisme.</t>
  </si>
  <si>
    <t>ITT La Spezia, porte des Cinque Terre UNESCO.</t>
  </si>
  <si>
    <t>IT-N-131</t>
  </si>
  <si>
    <t>Liceo Classico Beccaria Milano</t>
  </si>
  <si>
    <t>Liceo Classico (statale, 3 langues)</t>
  </si>
  <si>
    <t>Via Linneo 5</t>
  </si>
  <si>
    <t>+39 02 4985523</t>
  </si>
  <si>
    <t>MIPC07000P@istruzione.it</t>
  </si>
  <si>
    <t>https://www.liceobeccaria.it</t>
  </si>
  <si>
    <t>MIPC07000P</t>
  </si>
  <si>
    <t>MIPC07000P@pec.istruzione.it</t>
  </si>
  <si>
    <t>Établissement classique prestigieux centre Milan. Profil élite culturelle.</t>
  </si>
  <si>
    <t>Liceo Classico Milano. Beccaria = nom historique Lumières.</t>
  </si>
  <si>
    <t>IT-N-132</t>
  </si>
  <si>
    <t>Liceo Classico Berchet Milano</t>
  </si>
  <si>
    <t>Liceo Classico (statale)</t>
  </si>
  <si>
    <t>Via della Commenda 26</t>
  </si>
  <si>
    <t>+39 02 5410861</t>
  </si>
  <si>
    <t>MIPC03000R@istruzione.it</t>
  </si>
  <si>
    <t>https://www.liceoberchet.edu.it</t>
  </si>
  <si>
    <t>MIPC03000R</t>
  </si>
  <si>
    <t>MIPC03000R@pec.istruzione.it</t>
  </si>
  <si>
    <t>Liceo Classico Milano centre, profil élite culturelle francophile.</t>
  </si>
  <si>
    <t>Liceo Classico Milano. Berchet = nom poète Risorgimento.</t>
  </si>
  <si>
    <t>IT-N-133</t>
  </si>
  <si>
    <t>Liceo Classico Manzoni Milano</t>
  </si>
  <si>
    <t>Via Orazio 3</t>
  </si>
  <si>
    <t>+39 02 4691112</t>
  </si>
  <si>
    <t>MIPC150009@istruzione.it</t>
  </si>
  <si>
    <t>https://www.liceomanzoni.edu.it</t>
  </si>
  <si>
    <t>MIPC150009</t>
  </si>
  <si>
    <t>MIPC150009@pec.istruzione.it</t>
  </si>
  <si>
    <t>Manzoni Milano = institution littéraire majeure. Cible premium.</t>
  </si>
  <si>
    <t>Liceo Classico Manzoni Milano centre, prestigieux.</t>
  </si>
  <si>
    <t>IT-N-134</t>
  </si>
  <si>
    <t>Liceo Classico Arnaldo Brescia</t>
  </si>
  <si>
    <t>Corso Magenta 56</t>
  </si>
  <si>
    <t>+39 030 3754741</t>
  </si>
  <si>
    <t>BSPC02000T@istruzione.it</t>
  </si>
  <si>
    <t>BSPC02000T</t>
  </si>
  <si>
    <t>BSPC02000T@pec.istruzione.it</t>
  </si>
  <si>
    <t>Densification bassin Brescia (déjà ouvert avec Veronica Gambara V1).</t>
  </si>
  <si>
    <t>Liceo Classico Brescia centre. Arnaldo da Brescia = nom historique XIIe siècle.</t>
  </si>
  <si>
    <t>IT-N-135</t>
  </si>
  <si>
    <t>Liceo Classico Tito Livio Padova</t>
  </si>
  <si>
    <t>Riviera Tito Livio 9</t>
  </si>
  <si>
    <t>+39 049 8757324</t>
  </si>
  <si>
    <t>PDPC01000R@istruzione.it</t>
  </si>
  <si>
    <t>https://www.liceotitolivio.edu.it</t>
  </si>
  <si>
    <t>PDPC01000R</t>
  </si>
  <si>
    <t>PDPC01000R@pec.istruzione.it</t>
  </si>
  <si>
    <t>Padova = pôle universitaire historique. Liceo Classique prestigieux.</t>
  </si>
  <si>
    <t>Liceo Classico Padova centre. Tito Livio = historien antique padouan.</t>
  </si>
  <si>
    <t>IT-N-136</t>
  </si>
  <si>
    <t>Liceo Classico Foscarini Venezia</t>
  </si>
  <si>
    <t>Cannaregio 4942</t>
  </si>
  <si>
    <t>+39 041 5210034</t>
  </si>
  <si>
    <t>VEPC04000P@istruzione.it</t>
  </si>
  <si>
    <t>VEPC04000P</t>
  </si>
  <si>
    <t>VEPC04000P@pec.istruzione.it</t>
  </si>
  <si>
    <t>Foscarini Venezia = lycée premium historique italien. Cible élite culturelle.</t>
  </si>
  <si>
    <t>PRIORITAIRE — Liceo Classico Foscarini Venezia, prestigieux centre historique.</t>
  </si>
  <si>
    <t>IT-N-137</t>
  </si>
  <si>
    <t>Liceo Classico Marco Polo Venezia</t>
  </si>
  <si>
    <t>Castello 2752</t>
  </si>
  <si>
    <t>+39 041 5224868</t>
  </si>
  <si>
    <t>VEPC03000Q@istruzione.it</t>
  </si>
  <si>
    <t>VEPC03000Q</t>
  </si>
  <si>
    <t>VEPC03000Q@pec.istruzione.it</t>
  </si>
  <si>
    <t>Venezia = densification bassin Andrea Alberghina avec un Liceo Classico premium.</t>
  </si>
  <si>
    <t>Liceo Classico Marco Polo Venise. Pas confondre avec ITT Marco Polo (IT-N-120).</t>
  </si>
  <si>
    <t>IT-N-138</t>
  </si>
  <si>
    <t>Liceo Classico Cavour Torino</t>
  </si>
  <si>
    <t>Corso Tassoni 15</t>
  </si>
  <si>
    <t>+39 011 4731574</t>
  </si>
  <si>
    <t>TOPC01000C@istruzione.it</t>
  </si>
  <si>
    <t>https://www.liceocavour.edu.it</t>
  </si>
  <si>
    <t>TOPC01000C</t>
  </si>
  <si>
    <t>TOPC01000C@pec.istruzione.it</t>
  </si>
  <si>
    <t>Cavour = symbole Risorgimento + diplomatie franco-italienne (Plombières). Atout historique fort.</t>
  </si>
  <si>
    <t>PRIORITAIRE — Liceo Classico Cavour Torino, nom historique Italie unifiée.</t>
  </si>
  <si>
    <t>IT-N-139</t>
  </si>
  <si>
    <t>Liceo Classico Vincenzo Gioberti Torino</t>
  </si>
  <si>
    <t>Liceo combiné Classico + Linguistico. Reprend code TOPC090009.</t>
  </si>
  <si>
    <t>Note : déjà cité en V2b comme Liceo (IT-N-073). Reprendre coordonnées identiques.</t>
  </si>
  <si>
    <t>IT-N-140</t>
  </si>
  <si>
    <t>Liceo Classico Vittorio Alfieri Torino</t>
  </si>
  <si>
    <t>Corso Dante 80</t>
  </si>
  <si>
    <t>+39 011 6963498</t>
  </si>
  <si>
    <t>TOPC04000R@istruzione.it</t>
  </si>
  <si>
    <t>TOPC04000R</t>
  </si>
  <si>
    <t>TOPC04000R@pec.istruzione.it</t>
  </si>
  <si>
    <t>Vittorio Alfieri = poète tragédien Asti, lien avec France (révolution). Atout francophile.</t>
  </si>
  <si>
    <t>Liceo Classico Alfieri Torino. Profil littéraire classique.</t>
  </si>
  <si>
    <t>IT-N-141</t>
  </si>
  <si>
    <t>Liceo Classico Carlo Botta Ivrea</t>
  </si>
  <si>
    <t>Ivrea</t>
  </si>
  <si>
    <t>Via Aldo Moro 2</t>
  </si>
  <si>
    <t>+39 0125 423234</t>
  </si>
  <si>
    <t>Ivrea UNESCO = patrimoine industriel Olivetti, profil culturel atypique.</t>
  </si>
  <si>
    <t>Liceo Ivrea, ville Olivetti UNESCO industrielle XXe siècle.</t>
  </si>
  <si>
    <t>IT-N-142</t>
  </si>
  <si>
    <t>Liceo Classico Marco Minghetti Bologna</t>
  </si>
  <si>
    <t>Via Nazario Sauro 18</t>
  </si>
  <si>
    <t>+39 051 230582</t>
  </si>
  <si>
    <t>BOPC03000R@istruzione.it</t>
  </si>
  <si>
    <t>https://www.liceominghetti.edu.it</t>
  </si>
  <si>
    <t>BOPC03000R</t>
  </si>
  <si>
    <t>BOPC03000R@pec.istruzione.it</t>
  </si>
  <si>
    <t>Profil élite bolonaise. Densification importante du bassin Vanna Monducci.</t>
  </si>
  <si>
    <t>PRIORITAIRE — Liceo Classico Minghetti Bologna, prestigieux. Marco Minghetti = ancien Premier ministre Italie unifiée.</t>
  </si>
  <si>
    <t>IT-N-143</t>
  </si>
  <si>
    <t>Liceo Classico Ariosto Ferrara</t>
  </si>
  <si>
    <t>Via Arianuova 17</t>
  </si>
  <si>
    <t>+39 0532 207348</t>
  </si>
  <si>
    <t>FEPC020009@istruzione.it</t>
  </si>
  <si>
    <t>FEPC020009</t>
  </si>
  <si>
    <t>FEPC020009@pec.istruzione.it</t>
  </si>
  <si>
    <t>Ferrara UNESCO + nom Ariosto = double atout culturel premium.</t>
  </si>
  <si>
    <t>Liceo Classico Ferrara. Ariosto = poète Renaissance italienne (Roland Furieux).</t>
  </si>
  <si>
    <t>IT-N-144</t>
  </si>
  <si>
    <t>Liceo Classico Gioia Piacenza</t>
  </si>
  <si>
    <t>Piacenza</t>
  </si>
  <si>
    <t>Viale Risorgimento 1</t>
  </si>
  <si>
    <t>+39 0523 384462</t>
  </si>
  <si>
    <t>PCPC02000B@istruzione.it</t>
  </si>
  <si>
    <t>PCPC02000B</t>
  </si>
  <si>
    <t>PCPC02000B@pec.istruzione.it</t>
  </si>
  <si>
    <t>Piacenza = ouverture Plaisance bassin Po. Zone blanche Émilie-Romagne ouest.</t>
  </si>
  <si>
    <t>Filière classique · Contacts déjà au CRM</t>
  </si>
  <si>
    <t>Esposito Sonia</t>
  </si>
  <si>
    <t>Liceo Classico Piacenza, ville frontière Lombardie.</t>
  </si>
  <si>
    <t>IT-N-145</t>
  </si>
  <si>
    <t>Liceo Classico Galvani Bologna</t>
  </si>
  <si>
    <t>Liceo Classico avec Esabac (déjà V1 — référence croisée)</t>
  </si>
  <si>
    <t>Oui (V1)</t>
  </si>
  <si>
    <t>Note : Galvani Bologna est déjà en V1. Présence ici = signal pour le mandataire que ce lycée a 9 indirizzi.</t>
  </si>
  <si>
    <t>Source : V1 ESABAC</t>
  </si>
  <si>
    <t>DOUBLON intentionnel — référence V1 (IT-N-010 Liceo Ginnasio Galvani). À supprimer ou laisser comme rappel.</t>
  </si>
  <si>
    <t>IT-N-146</t>
  </si>
  <si>
    <t>Liceo Classico Stellini Udine</t>
  </si>
  <si>
    <t>Piazza I Maggio 4</t>
  </si>
  <si>
    <t>+39 0432 504827</t>
  </si>
  <si>
    <t>UDPC020003@istruzione.it</t>
  </si>
  <si>
    <t>https://www.liceostellini.edu.it</t>
  </si>
  <si>
    <t>UDPC020003</t>
  </si>
  <si>
    <t>UDPC020003@pec.istruzione.it</t>
  </si>
  <si>
    <t>Stellini = lycée premium Frioul, complète Caterina Percoto (V2b).</t>
  </si>
  <si>
    <t>Liceo Classico Udine prestigieux.</t>
  </si>
  <si>
    <t>IT-N-147</t>
  </si>
  <si>
    <t>Liceo Classico Dante Trieste</t>
  </si>
  <si>
    <t>Liceo Classico (sez. IIS Carducci-Dante)</t>
  </si>
  <si>
    <t>Carducci-Dante Trieste = double indirizzo Classico + Linguistico. Code TSPC00401R. [Session 9 — bascule Liste B validée audit stagiaire lundi]</t>
  </si>
  <si>
    <t>Source V2b croisée</t>
  </si>
  <si>
    <t>Anamaria Elena Bejan &lt;airam25ana@gmail.com&gt;</t>
  </si>
  <si>
    <t>Note : déjà cité en V2b (IT-N-088). Reprise volontaire comme Liceo Classico.</t>
  </si>
  <si>
    <t>IT-N-148</t>
  </si>
  <si>
    <t>Liceo Classico Giovanni Prati Trento</t>
  </si>
  <si>
    <t>Via SS Trinità 38</t>
  </si>
  <si>
    <t>+39 0461 980476</t>
  </si>
  <si>
    <t>TNPC02000T@istruzione.it</t>
  </si>
  <si>
    <t>TNPC02000T</t>
  </si>
  <si>
    <t>TNPC02000T@pec.istruzione.it</t>
  </si>
  <si>
    <t>Prati = poète XIXe siècle Trentin. Lycée Classico premium.</t>
  </si>
  <si>
    <t>Liceo Classico Prati Trento, prestigieux.</t>
  </si>
  <si>
    <t>IT-N-149</t>
  </si>
  <si>
    <t>Liceo Classico Andrea D'Oria Genova</t>
  </si>
  <si>
    <t>Via Diaz 8</t>
  </si>
  <si>
    <t>+39 010 540564</t>
  </si>
  <si>
    <t>GEPC04000Q@istruzione.it</t>
  </si>
  <si>
    <t>https://www.liceodoria.edu.it</t>
  </si>
  <si>
    <t>GEPC04000Q</t>
  </si>
  <si>
    <t>GEPC04000Q@pec.istruzione.it</t>
  </si>
  <si>
    <t>Doria = nom historique génois. Liceo premium Ligurie. Complète Colombo (V1).</t>
  </si>
  <si>
    <t>Liceo Classico Doria Genova centre. Andrea D'Oria = amiral génois XVIe.</t>
  </si>
  <si>
    <t>IT-N-150</t>
  </si>
  <si>
    <t>Liceo Classique Vallée d'Aoste</t>
  </si>
  <si>
    <t>Liceo Classico (statale, contexte bilingue franco-italien)</t>
  </si>
  <si>
    <t>Vallée d'Aoste bilingue = profil idéal Francophonia. 3 lycées Aoste désormais cartographiés (Régina + Bérard + Classique).</t>
  </si>
  <si>
    <t>À identifier précisément via portail Région</t>
  </si>
  <si>
    <t>PRIORITAIRE — Liceo Classique Aoste, contexte bilingue franco-italien, plancher 150 atteint avec ce lycée.</t>
  </si>
  <si>
    <t>IT-C-001</t>
  </si>
  <si>
    <t>Liceo Ginnasio Statale Virgilio</t>
  </si>
  <si>
    <t>Roma</t>
  </si>
  <si>
    <t>Centre</t>
  </si>
  <si>
    <t>Via Giulia 38</t>
  </si>
  <si>
    <t>+39 06 121123660</t>
  </si>
  <si>
    <t>RMPC180004@istruzione.it</t>
  </si>
  <si>
    <t>https://liceovirgilioroma.edu.it</t>
  </si>
  <si>
    <t>RMPC180004</t>
  </si>
  <si>
    <t>RMPC180004@pec.istruzione.it</t>
  </si>
  <si>
    <t>Sezione Esabac historique (depuis 1996-97). Échanges Lycée Marseilleveyre. Roma intra-muros = ZONE BLANCHE mandataire.</t>
  </si>
  <si>
    <t>Section ÉsaBac active · Filière linguistique · Contacts déjà au CRM</t>
  </si>
  <si>
    <t>https://liceovirgilioroma.edu.it/pagine/esabac</t>
  </si>
  <si>
    <t>Mathilde Asselberghs</t>
  </si>
  <si>
    <t>IT-C-002</t>
  </si>
  <si>
    <t>Convitto Nazionale Vittorio Emanuele II</t>
  </si>
  <si>
    <t>Liceo Classico Europeo + Linguistico</t>
  </si>
  <si>
    <t>Piazza Monte Grappa 5</t>
  </si>
  <si>
    <t>+39 06 3210327</t>
  </si>
  <si>
    <t>rmvc010005@istruzione.it</t>
  </si>
  <si>
    <t>https://convittonazionaleroma.edu.it</t>
  </si>
  <si>
    <t>RMVC010005</t>
  </si>
  <si>
    <t>rmvc010005@pec.istruzione.it</t>
  </si>
  <si>
    <t>Cérémonie Esabac historique chez eux. Profil convitto = potentiel hébergement réciproque. ZONE BLANCHE mandataire intra-muros.</t>
  </si>
  <si>
    <t>Section ÉsaBac active · Filière linguistique</t>
  </si>
  <si>
    <t>IT-C-003</t>
  </si>
  <si>
    <t>Liceo Classico e Linguistico Aristofane</t>
  </si>
  <si>
    <t>Roma Nord</t>
  </si>
  <si>
    <t>Via delle Isole Curzolane 73</t>
  </si>
  <si>
    <t>+39 06 121125020</t>
  </si>
  <si>
    <t>rmpc200004@istruzione.it</t>
  </si>
  <si>
    <t>https://www.liceoaristofane.edu.it</t>
  </si>
  <si>
    <t>RMPC200004</t>
  </si>
  <si>
    <t>RMPC200004@pec.istruzione.it</t>
  </si>
  <si>
    <t>Esabac actif + Cambridge + classes tablet. Quartier Montesacro/Tufello — bassin familial moyen-favorable.</t>
  </si>
  <si>
    <t>https://www.liceoaristofane.edu.it/esa-bac/</t>
  </si>
  <si>
    <t>IT-C-004</t>
  </si>
  <si>
    <t>Liceo Statale Giordano Bruno</t>
  </si>
  <si>
    <t>Roma Sud</t>
  </si>
  <si>
    <t>Via Cassia 271</t>
  </si>
  <si>
    <t>+39 06 121125005</t>
  </si>
  <si>
    <t>rmpm10000b@istruzione.it</t>
  </si>
  <si>
    <t>https://www.liceogiordanobrunoroma.edu.it</t>
  </si>
  <si>
    <t>RMPM10000B</t>
  </si>
  <si>
    <t>rmpm10000b@pec.istruzione.it</t>
  </si>
  <si>
    <t>Esabac sezione B + sezione cinese. Profil bilingue/biculturel marqué. Public familial moyen Cassia/Roma Nord.</t>
  </si>
  <si>
    <t>https://www.liceogiordanobrunoroma.edu.it/indirizzo-di-studio/liceo-linguistico-esabac/</t>
  </si>
  <si>
    <t>Elisabetta Mellace (?) / Rondinelli Angela</t>
  </si>
  <si>
    <t>IT-C-005</t>
  </si>
  <si>
    <t>Istituto Pontificio Paritario Sant'Apollinare</t>
  </si>
  <si>
    <t>Liceo Linguistico (paritaire)</t>
  </si>
  <si>
    <t>Vatican</t>
  </si>
  <si>
    <t>Viale Vaticano 42</t>
  </si>
  <si>
    <t>+39 06 6988 4361</t>
  </si>
  <si>
    <t>segreteria@istitutoapollinare.org</t>
  </si>
  <si>
    <t>https://www.istitutoapollinare.org</t>
  </si>
  <si>
    <t>Possible</t>
  </si>
  <si>
    <t>Paritaire d'eccellenza. Réseau scuole cattoliche. Public CSP+ adapté à Cap Premium.</t>
  </si>
  <si>
    <t>https://www.istitutoapollinare.org/liceo-linguistico-con-percorso-esabac/</t>
  </si>
  <si>
    <t>IT-C-006</t>
  </si>
  <si>
    <t>Liceo Scientifico Statale Ignazio Vian</t>
  </si>
  <si>
    <t>Bracciano</t>
  </si>
  <si>
    <t>Roma Nord-Ouest</t>
  </si>
  <si>
    <t>Largo Cesare Pavese 1</t>
  </si>
  <si>
    <t>+39 06 121126120</t>
  </si>
  <si>
    <t>rmps33000r@istruzione.it</t>
  </si>
  <si>
    <t>https://www.liceovian.edu.it</t>
  </si>
  <si>
    <t>RMPS33000R</t>
  </si>
  <si>
    <t>rmps33000r@pec.istruzione.it</t>
  </si>
  <si>
    <t>Esabac confirmé. Bracciano = lac, public catchment commune moyenne.</t>
  </si>
  <si>
    <t>https://www.liceovian.edu.it/web/indirizzo-di-studio/liceo-linguistico-esabac/</t>
  </si>
  <si>
    <t>IT-C-007</t>
  </si>
  <si>
    <t>Polo Scolastico Statale Lazzaro Spallanzani</t>
  </si>
  <si>
    <t>Liceo Linguistico Internazionale</t>
  </si>
  <si>
    <t>Tivoli</t>
  </si>
  <si>
    <t>Roma Est</t>
  </si>
  <si>
    <t>Via Rivellese 1</t>
  </si>
  <si>
    <t>+39 06 121128165</t>
  </si>
  <si>
    <t>rmis103006@istruzione.it</t>
  </si>
  <si>
    <t>https://www.spallanzanitivoli.edu.it</t>
  </si>
  <si>
    <t>RMIS103006</t>
  </si>
  <si>
    <t>rmis103006@pec.istruzione.it</t>
  </si>
  <si>
    <t>Liceo Linguistico Internazionale Esabac historique. Premio Goncourt Italia. Très fort potentiel SCL/SIP.</t>
  </si>
  <si>
    <t>https://www.spallanzanitivoli.edu.it/pagine/liceo-linguistico-internazionale-esabac-1</t>
  </si>
  <si>
    <t>IT-C-008</t>
  </si>
  <si>
    <t>Liceo Ginnasio Statale Mariano Buratti</t>
  </si>
  <si>
    <t>Viterbo</t>
  </si>
  <si>
    <t>Lazio Nord</t>
  </si>
  <si>
    <t>Via Cardarelli 18</t>
  </si>
  <si>
    <t>+39 0761 304586</t>
  </si>
  <si>
    <t>vtpc030005@istruzione.it</t>
  </si>
  <si>
    <t>https://www.liceoburatti.edu.it</t>
  </si>
  <si>
    <t>VTPC030005</t>
  </si>
  <si>
    <t>vtpc030005@pec.istruzione.it</t>
  </si>
  <si>
    <t>Esabac depuis 2011-2012. Réussite Bac : 98-99% sur 5 ans. Mandataire Gigliuto local : LEAD CHAUD prioritaire.</t>
  </si>
  <si>
    <t>https://www.liceoburatti.edu.it/indirizzo-di-studio/liceo-linguistico-esabac/</t>
  </si>
  <si>
    <t>Dalila Screpante</t>
  </si>
  <si>
    <t>IT-C-009</t>
  </si>
  <si>
    <t>Liceo Statale Alessandro Manzoni</t>
  </si>
  <si>
    <t>Liceo Linguistico/Sci.Umane/Musicale</t>
  </si>
  <si>
    <t>Latina</t>
  </si>
  <si>
    <t>Lazio Sud</t>
  </si>
  <si>
    <t>Viale Le Corbusier snc</t>
  </si>
  <si>
    <t>+39 0773 692435</t>
  </si>
  <si>
    <t>ltpm02000b@istruzione.it</t>
  </si>
  <si>
    <t>https://manzonilatina.edu.it</t>
  </si>
  <si>
    <t>LTPM02000B</t>
  </si>
  <si>
    <t>ltpm02000b@pec.istruzione.it</t>
  </si>
  <si>
    <t>Esabac confirmé. 4 indirizzi. Mandataire à 50km : couverture partielle, à renforcer.</t>
  </si>
  <si>
    <t>https://manzonilatina.edu.it/indirizzo-di-studio/liceo-linguistico-linguistico-indirizzo-esabac/</t>
  </si>
  <si>
    <t>Tania Sperduti</t>
  </si>
  <si>
    <t>IT-C-010</t>
  </si>
  <si>
    <t>Liceo Statale Elena Principessa di Napoli</t>
  </si>
  <si>
    <t>Liceo Linguistico/Artistico</t>
  </si>
  <si>
    <t>Rieti</t>
  </si>
  <si>
    <t>Lazio Centre</t>
  </si>
  <si>
    <t>Via Cintia 90</t>
  </si>
  <si>
    <t>+39 0746 274530</t>
  </si>
  <si>
    <t>ripm01000a@istruzione.it</t>
  </si>
  <si>
    <t>RIPM01000A</t>
  </si>
  <si>
    <t>ripm01000a@pec.istruzione.it</t>
  </si>
  <si>
    <t>Esabac confirmé. ZONE BLANCHE mandataire totale Rieti. Recrutement local prioritaire.</t>
  </si>
  <si>
    <t>https://www.rietinvetrina.it/elena-principessa-di-napoli-i-licei-dei-saperi-e-dellarte-una-scelta-per-guardare-al-futuro/</t>
  </si>
  <si>
    <t>IT-C-011</t>
  </si>
  <si>
    <t>I.I.S. Conservatorio S. Caterina (Liceo Alatri)</t>
  </si>
  <si>
    <t>Liceo Linguistico/Classico/Scientifico/Sci.Umane</t>
  </si>
  <si>
    <t>Alatri</t>
  </si>
  <si>
    <t>Frosinone</t>
  </si>
  <si>
    <t>Lazio Sud-Est</t>
  </si>
  <si>
    <t>Piazza Santa Maria Maggiore 6</t>
  </si>
  <si>
    <t>+39 0775 435157</t>
  </si>
  <si>
    <t>frpm08000l@istruzione.it</t>
  </si>
  <si>
    <t>http://www.liceoalatri.edu.it</t>
  </si>
  <si>
    <t>FRPM08000L</t>
  </si>
  <si>
    <t>frpm08000l@pec.istruzione.it</t>
  </si>
  <si>
    <t>Esabac confirmé. Polo multi-indirizzi. ZONE BLANCHE mandataire province Frosinone.</t>
  </si>
  <si>
    <t>https://www.tuttitalia.it/lazio/provincia-di-frosinone/40-scuole/liceo-linguistico/</t>
  </si>
  <si>
    <t>IT-C-012</t>
  </si>
  <si>
    <t>Liceo Linguistico e Scienze Umane Regina Margherita</t>
  </si>
  <si>
    <t>Liceo Linguistico/Sci.Umane</t>
  </si>
  <si>
    <t>Anagni</t>
  </si>
  <si>
    <t>Viale Regina Margherita snc</t>
  </si>
  <si>
    <t>+39 0775 727027</t>
  </si>
  <si>
    <t>frpm12000t@istruzione.it</t>
  </si>
  <si>
    <t>FRPM12000T</t>
  </si>
  <si>
    <t>frpm12000t@pec.istruzione.it</t>
  </si>
  <si>
    <t>Esabac confirmé. Anagni = ville moyenne, fort enjeu local. Public familial moyen.</t>
  </si>
  <si>
    <t>IT-C-013</t>
  </si>
  <si>
    <t>Istituto Magistrale Vincenzo Gioberti (Liceo Sora)</t>
  </si>
  <si>
    <t>Sora</t>
  </si>
  <si>
    <t>Via Spinelle 59/L</t>
  </si>
  <si>
    <t>+39 0776 831085</t>
  </si>
  <si>
    <t>frpm02000l@istruzione.it</t>
  </si>
  <si>
    <t>FRPM02000L</t>
  </si>
  <si>
    <t>frpm02000l@pec.istruzione.it</t>
  </si>
  <si>
    <t>Esabac sezione C confirmée par PDF officiel USR Lazio. Bassin Cassino/Sora vallée Liri.</t>
  </si>
  <si>
    <t>PDF USR Lazio Esami Stato 2023-2024 + tuttitalia.it</t>
  </si>
  <si>
    <t>IT-C-014</t>
  </si>
  <si>
    <t>Liceo Scientifico Statale Louis Pasteur</t>
  </si>
  <si>
    <t>Via Giuseppe Barellai 130</t>
  </si>
  <si>
    <t>+39 06 121123440</t>
  </si>
  <si>
    <t>RMPS26000V@istruzione.it</t>
  </si>
  <si>
    <t>https://www.liceopasteur.edu.it</t>
  </si>
  <si>
    <t>Maria Adele De Caro</t>
  </si>
  <si>
    <t>RMPS26000V</t>
  </si>
  <si>
    <t>RMPS26000V@pec.istruzione.it</t>
  </si>
  <si>
    <t>Nom français symbolique. Zone Cassia/Olgiata. Bonne réputation Eduscopio. Public CSP+ Roma Nord.</t>
  </si>
  <si>
    <t>https://www.liceopasteur.edu.it/vecchio-sito/</t>
  </si>
  <si>
    <t>IT-C-015</t>
  </si>
  <si>
    <t>Liceo Plauto</t>
  </si>
  <si>
    <t>Liceo Classico/Sci.Umane</t>
  </si>
  <si>
    <t>Roma Sud-Ovest</t>
  </si>
  <si>
    <t>Via Suor Celestina Donati 47/B</t>
  </si>
  <si>
    <t>+39 06 121128485</t>
  </si>
  <si>
    <t>rmpc25000q@istruzione.it</t>
  </si>
  <si>
    <t>https://www.liceoplauto.edu.it</t>
  </si>
  <si>
    <t>RMPC25000Q</t>
  </si>
  <si>
    <t>rmpc25000q@pec.istruzione.it</t>
  </si>
  <si>
    <t>Activités MUN (Best Delegate). Profil débat citoyen aligné Cap valeurs Francophonia. Vérifier Esabac.</t>
  </si>
  <si>
    <t>https://www.liceoplauto.edu.it/</t>
  </si>
  <si>
    <t>Danilo Scappaticci</t>
  </si>
  <si>
    <t>IT-C-016</t>
  </si>
  <si>
    <t>Scuola Ebraica Renzo Levi</t>
  </si>
  <si>
    <t>Liceo Linguistico/Scientifico (paritaire)</t>
  </si>
  <si>
    <t>Via Portico d'Ottavia 73</t>
  </si>
  <si>
    <t>+39 06 6833884</t>
  </si>
  <si>
    <t>segreteria.liceo@scuolaebraica.eu</t>
  </si>
  <si>
    <t>https://www.scuolaebraica.eu</t>
  </si>
  <si>
    <t>RMPS03500C</t>
  </si>
  <si>
    <t>Linguistico référence Roma (Eduscopio 2025 #1). Public familial CSP++. Centre historique Ghetto.</t>
  </si>
  <si>
    <t>PDF USR Lazio scuole paritarie</t>
  </si>
  <si>
    <t>IT-C-017</t>
  </si>
  <si>
    <t>Liceo Magnum (paritario)</t>
  </si>
  <si>
    <t>Roma Sud (EUR)</t>
  </si>
  <si>
    <t>Viale Europa 140</t>
  </si>
  <si>
    <t>+39 06 5913240</t>
  </si>
  <si>
    <t>scuolamagnum@virgilio.it</t>
  </si>
  <si>
    <t>RMPL22500A</t>
  </si>
  <si>
    <t>Paritaire EUR (Roma sud). Profil familial CSP+. Linguistico + scientifico.</t>
  </si>
  <si>
    <t>IT-C-018</t>
  </si>
  <si>
    <t>Liceo Statale Eugenio Montale</t>
  </si>
  <si>
    <t>Liceo Sci.Umane/Linguistico</t>
  </si>
  <si>
    <t>Via di Bravetta 545</t>
  </si>
  <si>
    <t>+39 06 121123945</t>
  </si>
  <si>
    <t>rmpm08000b@istruzione.it</t>
  </si>
  <si>
    <t>RMPM08000B</t>
  </si>
  <si>
    <t>rmpm08000b@pec.istruzione.it</t>
  </si>
  <si>
    <t>Liceo Sci.Umane #1 Roma 2025 Eduscopio. Profil pédagogie/sciences sociales aligné UDF. Public familial moyen.</t>
  </si>
  <si>
    <t>Eduscopio 2025 + skuola.net</t>
  </si>
  <si>
    <t>Framcesca Pagano</t>
  </si>
  <si>
    <t>IT-C-019</t>
  </si>
  <si>
    <t>Liceo Linguistico Croce-Aleramo</t>
  </si>
  <si>
    <t>Viale Cesare Pavese 90</t>
  </si>
  <si>
    <t>+39 06 121128525</t>
  </si>
  <si>
    <t>rmis08300l@istruzione.it</t>
  </si>
  <si>
    <t>RMIS08300L</t>
  </si>
  <si>
    <t>rmis08300l@pec.istruzione.it</t>
  </si>
  <si>
    <t>Polo multi-indirizzi (Croce + Aleramo) Roma Est. Public familial moyen — bonne cible mid-market.</t>
  </si>
  <si>
    <t>tuttitalia.it Licei Linguistici Roma</t>
  </si>
  <si>
    <t>Donatella Arezzini</t>
  </si>
  <si>
    <t>IT-C-020</t>
  </si>
  <si>
    <t>Liceo Classico Statale Torquato Tasso</t>
  </si>
  <si>
    <t>Liceo Classico</t>
  </si>
  <si>
    <t>Via Sicilia 168</t>
  </si>
  <si>
    <t>+39 06 121124005</t>
  </si>
  <si>
    <t>rmpc050006@istruzione.it</t>
  </si>
  <si>
    <t>RMPC050006</t>
  </si>
  <si>
    <t>rmpc050006@pec.istruzione.it</t>
  </si>
  <si>
    <t>Liceo Classico référence Lazio Eduscopio. Public CSP++ — souvent pratiquant déjà français. Cible secondaire.</t>
  </si>
  <si>
    <t>IT-C-021</t>
  </si>
  <si>
    <t>Liceo Classico Statale Ennio Quirino Visconti</t>
  </si>
  <si>
    <t>Piazza del Collegio Romano 4</t>
  </si>
  <si>
    <t>+39 06 121124775</t>
  </si>
  <si>
    <t>rmpc080007@istruzione.it</t>
  </si>
  <si>
    <t>RMPC080007</t>
  </si>
  <si>
    <t>rmpc080007@pec.istruzione.it</t>
  </si>
  <si>
    <t>Liceo Classico #1 Roma 2025. Public CSP++ centre historique. Cible secondaire.</t>
  </si>
  <si>
    <t>IT-C-022</t>
  </si>
  <si>
    <t>Liceo Scientifico Statale Augusto Righi</t>
  </si>
  <si>
    <t>Viale Campania 6</t>
  </si>
  <si>
    <t>rmps010002@istruzione.it</t>
  </si>
  <si>
    <t>RMPS010002</t>
  </si>
  <si>
    <t>rmps010002@pec.istruzione.it</t>
  </si>
  <si>
    <t>Liceo Scientifico #1 Roma 2025 Eduscopio. Excellence académique → potentiel SCL premium. Cible secondaire.</t>
  </si>
  <si>
    <t>IT-C-023</t>
  </si>
  <si>
    <t>I.I.S. Cristoforo Colombo - ITT</t>
  </si>
  <si>
    <t>Istituto Tecnico Turismo + Sport</t>
  </si>
  <si>
    <t>Centre-Sud</t>
  </si>
  <si>
    <t>Via Panisperna 255</t>
  </si>
  <si>
    <t>+39 06 121126345</t>
  </si>
  <si>
    <t>rmtn01000b@istruzione.it</t>
  </si>
  <si>
    <t>https://www.iiscolomboroma.edu.it</t>
  </si>
  <si>
    <t>Confirmée</t>
  </si>
  <si>
    <t>RMTN01000B</t>
  </si>
  <si>
    <t>rmtn01000b@pec.istruzione.it</t>
  </si>
  <si>
    <t>PCTO actif (60 élèves T4 décembre 2025 EBTL). Le plus ancien ITT centre-sud Italie. Partenariats Francia/Allemagne documentés. CIBLE PRIORITAIRE SIP.</t>
  </si>
  <si>
    <t>SIP/PCTO · SCL · Formation enseignants</t>
  </si>
  <si>
    <t>https://www.iiscolomboroma.edu.it/pagine/turismo-e-sport</t>
  </si>
  <si>
    <t>IT-C-024</t>
  </si>
  <si>
    <t>IISS Charles Darwin (ex Marco Polo)</t>
  </si>
  <si>
    <t>Istituto Tecnico Turismo</t>
  </si>
  <si>
    <t>Roma Sud (Tuscolano)</t>
  </si>
  <si>
    <t>Via Tuscolana 388</t>
  </si>
  <si>
    <t>+39 06 121122165</t>
  </si>
  <si>
    <t>rmis07300t@istruzione.it</t>
  </si>
  <si>
    <t>https://www.isisdarwin.edu.it</t>
  </si>
  <si>
    <t>RMIS07300T</t>
  </si>
  <si>
    <t>rmis07300t@pec.istruzione.it</t>
  </si>
  <si>
    <t>ITT Tuscolano. Stages linguistiques + Erasmus+ explicitement mentionnés site. Langues fr/es/de/cn. CIBLE PRIORITAIRE.</t>
  </si>
  <si>
    <t>SIP/PCTO · SCL</t>
  </si>
  <si>
    <t>https://www.isisdarwin.edu.it/index.php?option=com_content&amp;view=article&amp;id=16&amp;Itemid=46</t>
  </si>
  <si>
    <t>IT-C-025</t>
  </si>
  <si>
    <t>ITCG Paolo Toscanelli</t>
  </si>
  <si>
    <t>Istituto Tecnico Turismo + AFM</t>
  </si>
  <si>
    <t>Ostia (Roma)</t>
  </si>
  <si>
    <t>Roma Litorale</t>
  </si>
  <si>
    <t>Via delle Alzavole 230</t>
  </si>
  <si>
    <t>+39 06 121126685</t>
  </si>
  <si>
    <t>rmtd66000c@istruzione.it</t>
  </si>
  <si>
    <t>https://www.itcgtoscanelli.edu.it</t>
  </si>
  <si>
    <t>RMTD66000C</t>
  </si>
  <si>
    <t>rmtd66000c@pec.istruzione.it</t>
  </si>
  <si>
    <t>PCTO + soggiorni all'estero + scambi culturali documentés. Bassin Ostia/litoral. Public familial moyen.</t>
  </si>
  <si>
    <t>https://www.itcgtoscanelli.edu.it/indirizzo-di-studio/turismo/</t>
  </si>
  <si>
    <t>IT-C-026</t>
  </si>
  <si>
    <t>I.I.S. Luigi Einaudi - Tecnico Turismo</t>
  </si>
  <si>
    <t>Roma Centro</t>
  </si>
  <si>
    <t>Via Santa Maria Goretti 41</t>
  </si>
  <si>
    <t>+39 06 121123565</t>
  </si>
  <si>
    <t>rmtd15000q@istruzione.it</t>
  </si>
  <si>
    <t>https://www.luigieinaudiroma.edu.it</t>
  </si>
  <si>
    <t>RMTD15000Q</t>
  </si>
  <si>
    <t>rmtd15000q@pec.istruzione.it</t>
  </si>
  <si>
    <t>ITT Roma centre. Trois langues étrangères dont français. Public familial moyen-favorable.</t>
  </si>
  <si>
    <t>https://www.luigieinaudiroma.edu.it/percorsi-studio?id=213</t>
  </si>
  <si>
    <t>IT-C-027</t>
  </si>
  <si>
    <t>Istituto Tecnico Aniene (paritaire)</t>
  </si>
  <si>
    <t>Istituto Tecnico Turismo (paritaire)</t>
  </si>
  <si>
    <t>Roma Est (Tiburtina)</t>
  </si>
  <si>
    <t>Via Tiburtina 994</t>
  </si>
  <si>
    <t>+39 06 9502 0221</t>
  </si>
  <si>
    <t>https://www.istitutoaniene.it</t>
  </si>
  <si>
    <t>Premier paritaire Roma pour Tecnico Turismo. Niveau B1 français visé. Public familial CSP+.</t>
  </si>
  <si>
    <t>https://www.istitutoaniene.it/dt_courses/turismo/</t>
  </si>
  <si>
    <t>IT-C-028</t>
  </si>
  <si>
    <t>IPSEOA Vincenzo Gioberti</t>
  </si>
  <si>
    <t>Istituto Professionale Enogastronomia/Ospitalità</t>
  </si>
  <si>
    <t>Centre (Trastevere)</t>
  </si>
  <si>
    <t>Via della Paglia 50</t>
  </si>
  <si>
    <t>+39 06 121128025</t>
  </si>
  <si>
    <t>rmrh02000p@istruzione.it</t>
  </si>
  <si>
    <t>https://www.alberghierotrastevere.edu.it</t>
  </si>
  <si>
    <t>RMRH02000P</t>
  </si>
  <si>
    <t>rmrh02000p@pec.istruzione.it</t>
  </si>
  <si>
    <t>PROJET ERASMUS+ FRANCE 2025 ACTIF (KE.E.P.T.R.A.cK.S. KA122-VET-000318370). Graduatorie élèves France 2025 publiées. CIBLE PRIORITAIRE NUMÉRO 1.</t>
  </si>
  <si>
    <t>SIP/PCTO France · Erasmus+ KA1 · SCL</t>
  </si>
  <si>
    <t>https://www.alberghierotrastevere.edu.it/servizio/erasmus/</t>
  </si>
  <si>
    <t>IT-C-029</t>
  </si>
  <si>
    <t>IPSEOA Pellegrino Artusi</t>
  </si>
  <si>
    <t>Roma Sud (Appia Antica)</t>
  </si>
  <si>
    <t>Via Pizzo di Calabria 5</t>
  </si>
  <si>
    <t>+39 06 121124745</t>
  </si>
  <si>
    <t>rmrh04000q@istruzione.it</t>
  </si>
  <si>
    <t>https://www.artusiroma.edu.it</t>
  </si>
  <si>
    <t>Maura Lombardi</t>
  </si>
  <si>
    <t>RMRH04000Q</t>
  </si>
  <si>
    <t>rmrh04000q@pec.istruzione.it</t>
  </si>
  <si>
    <t>Erasmus post-diplôme France/UK/Espagne historique. Polo nazionale eccellenza enogastronomia. CIBLE PRIORITAIRE.</t>
  </si>
  <si>
    <t>SIP/PCTO France · Erasmus+ · SCL</t>
  </si>
  <si>
    <t>https://www.artusiroma.edu.it/struttura/ipseoa-pellegrino-artusi-2/</t>
  </si>
  <si>
    <t>Daniela Nappa</t>
  </si>
  <si>
    <t>IT-C-030</t>
  </si>
  <si>
    <t>IPSEOA Tor Carbone</t>
  </si>
  <si>
    <t>Roma Sud (Appia)</t>
  </si>
  <si>
    <t>Via di Tor Carbone 53</t>
  </si>
  <si>
    <t>+39 06 121122600</t>
  </si>
  <si>
    <t>rmrh01000t@istruzione.it</t>
  </si>
  <si>
    <t>https://www.ipssartorcarbone.edu.it</t>
  </si>
  <si>
    <t>RMRH01000T</t>
  </si>
  <si>
    <t>rmrh01000t@pec.istruzione.it</t>
  </si>
  <si>
    <t>Le plus ancien IPSEOA capitale. Stages France et UK historiques (saisonnal/extra-settimanali). 3 sedi : Tor Carbone + Argoli + Elsa Morante. CIBLE PRIORITAIRE.</t>
  </si>
  <si>
    <t>https://www.ipssartorcarbone.edu.it/index.php/l-istituto/la-scuola</t>
  </si>
  <si>
    <t>IT-C-031</t>
  </si>
  <si>
    <t>IPSEOA Apicio (Anzio)</t>
  </si>
  <si>
    <t>Anzio</t>
  </si>
  <si>
    <t>Roma Litorale Sud</t>
  </si>
  <si>
    <t>Via Gramsci 110</t>
  </si>
  <si>
    <t>+39 06 121128585</t>
  </si>
  <si>
    <t>rmrh030007@istruzione.it</t>
  </si>
  <si>
    <t>RMRH030007</t>
  </si>
  <si>
    <t>rmrh030007@pec.istruzione.it</t>
  </si>
  <si>
    <t>IPSEOA Anzio (Roma Sud Litorale). Bassin Anzio/Nettuno familial moyen. Vérifier Erasmus actif.</t>
  </si>
  <si>
    <t>https://www.corsiturismo.it/diploma-di-tecnico-dei-servizi-turistici-elenco-scuole-nel-lazio/</t>
  </si>
  <si>
    <t>IT-C-032</t>
  </si>
  <si>
    <t>I.I.S. Filosi (Terracina/Fondi)</t>
  </si>
  <si>
    <t>Istituto Professionale Servizi Turistici</t>
  </si>
  <si>
    <t>Terracina</t>
  </si>
  <si>
    <t>Lazio Sud Litorale</t>
  </si>
  <si>
    <t>Via Roma 125</t>
  </si>
  <si>
    <t>+39 0773 727231</t>
  </si>
  <si>
    <t>Istituto Professionale Servizi Turistici Terracina. Mandataire Tagliavento à proximité immédiate (Fondi 10km) : LEAD CHAUD.</t>
  </si>
  <si>
    <t>IT-C-033</t>
  </si>
  <si>
    <t>IPSEOA M. Pantaleoni (Frascati)</t>
  </si>
  <si>
    <t>Istituto Professionale Servizi Commerciali/Turistici</t>
  </si>
  <si>
    <t>Frascati</t>
  </si>
  <si>
    <t>Castelli Romani</t>
  </si>
  <si>
    <t>Via B. Postorino 27</t>
  </si>
  <si>
    <t>+39 06 121123745</t>
  </si>
  <si>
    <t>Frascati = Castelli Romani. Bassin familial moyen-favorable. Verifier Erasmus actif.</t>
  </si>
  <si>
    <t>IT-C-034</t>
  </si>
  <si>
    <t>IPSAR Civitavecchia (Viale Adige)</t>
  </si>
  <si>
    <t>Istituto Professionale Alberghieri/Ristorazione</t>
  </si>
  <si>
    <t>Civitavecchia</t>
  </si>
  <si>
    <t>Roma Litorale Nord</t>
  </si>
  <si>
    <t>Viale Adige snc</t>
  </si>
  <si>
    <t>+39 0766 28041</t>
  </si>
  <si>
    <t>Civitavecchia = port de croisière + ferries Sardaigne. Bassin tourisme professionnel. Public familial moyen.</t>
  </si>
  <si>
    <t>IT-C-035</t>
  </si>
  <si>
    <t>IPSEOA Costaggini (Rieti)</t>
  </si>
  <si>
    <t>Via Centuroni 33</t>
  </si>
  <si>
    <t>+39 0746 274690</t>
  </si>
  <si>
    <t>IPSEOA Rieti. ZONE BLANCHE mandataire. Croisement à faire avec Liceo Elena Princ. di Napoli (même ville).</t>
  </si>
  <si>
    <t>IT-C-036</t>
  </si>
  <si>
    <t>I.P.S.A.R. Marco Polo (Monterotondo)</t>
  </si>
  <si>
    <t>Monterotondo</t>
  </si>
  <si>
    <t>Roma Nord-Est</t>
  </si>
  <si>
    <t>Piazza S. Maria delle Grazie 10</t>
  </si>
  <si>
    <t>+39 06 90061581</t>
  </si>
  <si>
    <t>Monterotondo = banlieue Nord-Est Roma. Public familial moyen. Vérifier Erasmus + statut Esabac.</t>
  </si>
  <si>
    <t>IT-C-037</t>
  </si>
  <si>
    <t>Liceo Statale Niccolò Machiavelli</t>
  </si>
  <si>
    <t>Liceo Linguistico/Sci.Umane/Eco.Sociale</t>
  </si>
  <si>
    <t>Firenze</t>
  </si>
  <si>
    <t>Via Santo Spirito 39</t>
  </si>
  <si>
    <t>+39 055 217048</t>
  </si>
  <si>
    <t>fipm010008@istruzione.it</t>
  </si>
  <si>
    <t>http://www.liceomachiavelli-firenze.edu.it</t>
  </si>
  <si>
    <t>FIPM010008</t>
  </si>
  <si>
    <t>fipm010008@pec.istruzione.it</t>
  </si>
  <si>
    <t>Esabac confirmé. Cérémonie diplômes Bac Toscana à Palazzo Vecchio (réseau institutionnel fort). ZONE BLANCHE mandataire totale Toscana.</t>
  </si>
  <si>
    <t>http://www.liceomachiavelli-firenze.edu.it/it/index.php?id=70&amp;label=ESABAC</t>
  </si>
  <si>
    <t>Marino Antenucci</t>
  </si>
  <si>
    <t>IT-C-038</t>
  </si>
  <si>
    <t>Educandato Statale SS. Annunziata (Poggio Imperiale)</t>
  </si>
  <si>
    <t>Liceo Linguistico Esabac (statale paritaire)</t>
  </si>
  <si>
    <t>Roma Sud (Poggio Imperiale)</t>
  </si>
  <si>
    <t>Piazzale del Poggio Imperiale 1</t>
  </si>
  <si>
    <t>+39 055 226171</t>
  </si>
  <si>
    <t>segreteria@poggio-imperiale.edu.it</t>
  </si>
  <si>
    <t>https://poggio-imperiale.edu.it</t>
  </si>
  <si>
    <t>Esabac confirmé. Educandato statale historique. Stage France triennio + scambio individuel Bordeaux. Public CSP++ très favorable mobilité.</t>
  </si>
  <si>
    <t>https://poggio-imperiale.edu.it/percorsi-di-studio/liceo-linguistico-esabac/</t>
  </si>
  <si>
    <t>IT-C-039</t>
  </si>
  <si>
    <t>Liceo Statale Antonio Rosmini</t>
  </si>
  <si>
    <t>Grosseto</t>
  </si>
  <si>
    <t>Toscana Sud</t>
  </si>
  <si>
    <t>Via Porciatti 2</t>
  </si>
  <si>
    <t>+39 0564 484123</t>
  </si>
  <si>
    <t>grpm010005@istruzione.it</t>
  </si>
  <si>
    <t>https://www.rosminigr.it</t>
  </si>
  <si>
    <t>GRPM010005</t>
  </si>
  <si>
    <t>grpm010005@pec.istruzione.it</t>
  </si>
  <si>
    <t>Esabac confirmé. Échanges Martinique — perspective francophonie élargie. Public familial moyen. ZONE BLANCHE mandataire Sud Toscana.</t>
  </si>
  <si>
    <t>https://www.rosminigr.it/attivita/esabac.html</t>
  </si>
  <si>
    <t>(?) Aron Verga (?)</t>
  </si>
  <si>
    <t>IT-C-040</t>
  </si>
  <si>
    <t>I.I.S. Carducci-Volta-Pacinotti (Liceo Linguistico Pacinotti)</t>
  </si>
  <si>
    <t>Pisa</t>
  </si>
  <si>
    <t>Toscana Côtière</t>
  </si>
  <si>
    <t>Largo Concetto Marchesi 1</t>
  </si>
  <si>
    <t>+39 050 561882</t>
  </si>
  <si>
    <t>piis00100e@istruzione.it</t>
  </si>
  <si>
    <t>https://sites.google.com/carduccivoltapacinotti.it/orientamento</t>
  </si>
  <si>
    <t>PIIS00100E</t>
  </si>
  <si>
    <t>piis00100e@pec.istruzione.it</t>
  </si>
  <si>
    <t>#2 Liceo Linguistico Toscana 2018-2022 (Eduscopio). 3 langues + LIS. Certifications DELE/DELF/Cambridge. Vérifier statut Esabac actif.</t>
  </si>
  <si>
    <t>https://sites.google.com/carduccivoltapacinotti.it/orientamento/i-licei/liceo-linguistico</t>
  </si>
  <si>
    <t>IT-C-041</t>
  </si>
  <si>
    <t>I.I.S. Galileo Galilei (Polo Tecnologico Pisa)</t>
  </si>
  <si>
    <t>Via Benedetto Croce 36</t>
  </si>
  <si>
    <t>+39 050 23230</t>
  </si>
  <si>
    <t>Pisa = bassin universitaire fort. Vérifier sezione Esabac et offre française avant prospection.</t>
  </si>
  <si>
    <t>tuttitalia.it Toscana Pisa</t>
  </si>
  <si>
    <t>IT-C-042</t>
  </si>
  <si>
    <t>Istituto del Sacro Cuore (paritario)</t>
  </si>
  <si>
    <t>Liceo Classico/Scientifico/Linguistico (paritaire)</t>
  </si>
  <si>
    <t>Centre (Lungarni)</t>
  </si>
  <si>
    <t>Viale Michelangiolo 27</t>
  </si>
  <si>
    <t>+39 055 6811872</t>
  </si>
  <si>
    <t>Paritario cattolico Firenze. Convitto + Linguistico. Public familial CSP++. Profil aligné Premium SCL.</t>
  </si>
  <si>
    <t>https://www.paginegialle.it/sacrocuorefirenze</t>
  </si>
  <si>
    <t>IT-C-043</t>
  </si>
  <si>
    <t>Liceo Internazionale Linguistico (LiL Lucca - ESEDRA paritario)</t>
  </si>
  <si>
    <t>Liceo Linguistico Internazionale (paritaire)</t>
  </si>
  <si>
    <t>Lucca</t>
  </si>
  <si>
    <t>Toscana Nord</t>
  </si>
  <si>
    <t>+39 0583 952425</t>
  </si>
  <si>
    <t>info@liceointernazionalelinguistico.it</t>
  </si>
  <si>
    <t>https://liceointernazionalelinguistico.it</t>
  </si>
  <si>
    <t>Liceo paritario nouvelle formule (2025-26). 3 langues + 2 CLIL. Settimana corta. DELF visé. Profil familial CSP+.</t>
  </si>
  <si>
    <t>https://liceointernazionalelinguistico.it/</t>
  </si>
  <si>
    <t>IT-C-044</t>
  </si>
  <si>
    <t>I.I.S. Marco Polo (Tecnico Turismo Firenze)</t>
  </si>
  <si>
    <t>Via San Zanobi 86</t>
  </si>
  <si>
    <t>+39 055 489024</t>
  </si>
  <si>
    <t>ITT historique Firenze. Bassin Firenze tourisme massif. Vérifier Erasmus France actif et offre française.</t>
  </si>
  <si>
    <t>tuttitalia.it Firenze tecnici turismo</t>
  </si>
  <si>
    <t>IT-C-045</t>
  </si>
  <si>
    <t>I.I.S. Saffi-Alberti (Tecnico Turismo Firenze)</t>
  </si>
  <si>
    <t>Roma Centre-Ouest</t>
  </si>
  <si>
    <t>Via Modesto Rastrelli 2</t>
  </si>
  <si>
    <t>+39 055 5031711</t>
  </si>
  <si>
    <t>ITT Firenze 2nd pôle. Vérifier Erasmus + statut PCTO France.</t>
  </si>
  <si>
    <t>IT-C-046</t>
  </si>
  <si>
    <t>I.I.S. Datini (Tecnico Turismo Prato)</t>
  </si>
  <si>
    <t>Prato</t>
  </si>
  <si>
    <t>Via di Reggiana 26</t>
  </si>
  <si>
    <t>+39 0574 639705</t>
  </si>
  <si>
    <t>ITT Prato. Bassin industriel + textile. Public familial moyen. Vérifier Erasmus actif.</t>
  </si>
  <si>
    <t>tuttitalia.it Prato tecnici</t>
  </si>
  <si>
    <t>IT-C-047</t>
  </si>
  <si>
    <t>IPSEOA Saffi (Firenze)</t>
  </si>
  <si>
    <t>IPSEOA Firenze. Polo gastronomie florentine très réputé. Vérifier Erasmus France.</t>
  </si>
  <si>
    <t>tuttitalia.it Firenze IPSEOA</t>
  </si>
  <si>
    <t>IT-C-048</t>
  </si>
  <si>
    <t>IPSEOA Sassetti-Peruzzi (Firenze)</t>
  </si>
  <si>
    <t>Via San Donato 46</t>
  </si>
  <si>
    <t>+39 055 4220076</t>
  </si>
  <si>
    <t>IPSEOA Firenze 2e pôle (Novoli). Bassin sud Firenze. Vérifier Erasmus France.</t>
  </si>
  <si>
    <t>IT-C-049</t>
  </si>
  <si>
    <t>IPSEOA Datini (Prato)</t>
  </si>
  <si>
    <t>IPSEOA Prato (Datini polo). Public familial moyen. Bassin industriel + textile. Vérifier Erasmus.</t>
  </si>
  <si>
    <t>tuttitalia.it Prato IPSEOA</t>
  </si>
  <si>
    <t>IT-C-050</t>
  </si>
  <si>
    <t>Liceo Classico Statale Galileo (Firenze)</t>
  </si>
  <si>
    <t>Via Martelli 9</t>
  </si>
  <si>
    <t>+39 055 213188</t>
  </si>
  <si>
    <t>fipc04000a@istruzione.it</t>
  </si>
  <si>
    <t>FIPC04000A</t>
  </si>
  <si>
    <t>fipc04000a@pec.istruzione.it</t>
  </si>
  <si>
    <t>Liceo Classico référence Firenze. Public CSP++ centre historique. Cible secondaire (souvent déjà bons en français).</t>
  </si>
  <si>
    <t>tuttitalia.it Firenze Classici</t>
  </si>
  <si>
    <t>IT-C-051</t>
  </si>
  <si>
    <t>Liceo Classico Statale Dante (Firenze)</t>
  </si>
  <si>
    <t>Centre Nord</t>
  </si>
  <si>
    <t>Via Puccinotti 55</t>
  </si>
  <si>
    <t>+39 055 484477</t>
  </si>
  <si>
    <t>Liceo Classico Firenze 2e pôle. Public CSP++. Cible secondaire.</t>
  </si>
  <si>
    <t>IT-C-052</t>
  </si>
  <si>
    <t>I.I.S. Giordano Bruno Perugia (référent Esabac Umbria)</t>
  </si>
  <si>
    <t>Liceo Linguistico/Scientifico</t>
  </si>
  <si>
    <t>Perugia</t>
  </si>
  <si>
    <t>Via Mario Angelucci 1</t>
  </si>
  <si>
    <t>+39 075 5056262</t>
  </si>
  <si>
    <t>pgte01000a@istruzione.it</t>
  </si>
  <si>
    <t>https://www.giordanobrunoperugia.edu.it</t>
  </si>
  <si>
    <t>Anna Bigozzi</t>
  </si>
  <si>
    <t>PGTE01000A</t>
  </si>
  <si>
    <t>pgte01000a@pec.istruzione.it</t>
  </si>
  <si>
    <t>RÉFÉRENT ESABAC UMBRIA. Projet Prix Palatine 2024-25. ZONE BLANCHE mandataire totale Umbria. CIBLE PRIORITAIRE prescription régionale.</t>
  </si>
  <si>
    <t>https://www.giordanobrunoperugia.edu.it/pagine/esabac</t>
  </si>
  <si>
    <t>IT-C-053</t>
  </si>
  <si>
    <t>Liceo Scientifico Statale Galileo Galilei (Perugia)</t>
  </si>
  <si>
    <t>Liceo Scientifico Esabac</t>
  </si>
  <si>
    <t>Viale Carlo Manuali 12</t>
  </si>
  <si>
    <t>+39 075 5723492</t>
  </si>
  <si>
    <t>pgps09000x@istruzione.it</t>
  </si>
  <si>
    <t>https://www.galileipg.edu.it</t>
  </si>
  <si>
    <t>PGPS09000X</t>
  </si>
  <si>
    <t>pgps09000x@pec.istruzione.it</t>
  </si>
  <si>
    <t>Esabac sezione B Liceo Scientifico (16 candidati 2023-24). Confirmé par PDF officiel USR Umbria. Public familial CSP+.</t>
  </si>
  <si>
    <t>Section ÉsaBac active</t>
  </si>
  <si>
    <t>PDF USR Umbria Commissioni Esami Stato 2023-2024</t>
  </si>
  <si>
    <t>IT-C-054</t>
  </si>
  <si>
    <t>Liceo Frezzi-Beata Angela (Foligno)</t>
  </si>
  <si>
    <t>Liceo Classico/Linguistico Esabac</t>
  </si>
  <si>
    <t>Foligno</t>
  </si>
  <si>
    <t>Umbria Centre</t>
  </si>
  <si>
    <t>Viale Marconi 12</t>
  </si>
  <si>
    <t>+39 0742 350717</t>
  </si>
  <si>
    <t>pgpc09000r@istruzione.it</t>
  </si>
  <si>
    <t>PGPC09000R</t>
  </si>
  <si>
    <t>pgpc09000r@pec.istruzione.it</t>
  </si>
  <si>
    <t>Esabac Liceo Linguistico (sezioni SPA + TED, 26 candidati 2023-24). Foligno = ville moyenne avec Alliance française locale.</t>
  </si>
  <si>
    <t>IT-C-055</t>
  </si>
  <si>
    <t>Liceo Scientifico R. Donatelli (Terni)</t>
  </si>
  <si>
    <t>Terni</t>
  </si>
  <si>
    <t>Umbria Sud</t>
  </si>
  <si>
    <t>Via della Vittoria 35</t>
  </si>
  <si>
    <t>+39 0744 411182</t>
  </si>
  <si>
    <t>Liceo Scientifico Terni capital. Vérifier sezione Esabac active et offre française. Bassin Terni industriel-tertiaire.</t>
  </si>
  <si>
    <t>IT-C-056</t>
  </si>
  <si>
    <t>I.I.S. Italo Calvino (Città della Pieve)</t>
  </si>
  <si>
    <t>Città della Pieve</t>
  </si>
  <si>
    <t>Umbria Sud-Ouest</t>
  </si>
  <si>
    <t>Via Marconi snc</t>
  </si>
  <si>
    <t>+39 0578 299043</t>
  </si>
  <si>
    <t>Liceo Città della Pieve (frontière Toscana). Vérifier sezione Esabac. Bassin rural-touristique.</t>
  </si>
  <si>
    <t>IT-C-057</t>
  </si>
  <si>
    <t>IPSEOA Salvatore De Carolis (Spoleto)</t>
  </si>
  <si>
    <t>Spoleto</t>
  </si>
  <si>
    <t>Umbria Centre-Sud</t>
  </si>
  <si>
    <t>Via Visso 38</t>
  </si>
  <si>
    <t>+39 0743 49118</t>
  </si>
  <si>
    <t>IPSEOA historique Spoleto (festival des deux mondes). Bassin tourisme + gastronomie umbra. Vérifier Erasmus.</t>
  </si>
  <si>
    <t>tuttitalia.it Umbria IPSEOA</t>
  </si>
  <si>
    <t>IT-C-058</t>
  </si>
  <si>
    <t>I.I.S. A. Capitini (Tecnico Turismo Perugia)</t>
  </si>
  <si>
    <t>Via di Casaglia 4</t>
  </si>
  <si>
    <t>+39 075 5292017</t>
  </si>
  <si>
    <t>ITT Perugia. Vérifier statut Erasmus + offre française active.</t>
  </si>
  <si>
    <t>tuttitalia.it Perugia tecnici</t>
  </si>
  <si>
    <t>IT-C-059</t>
  </si>
  <si>
    <t>I.I.S. Filippo Pacini (Liceo Linguistico Pistoia)</t>
  </si>
  <si>
    <t>Liceo Linguistico/Sci.Applicate + ITT</t>
  </si>
  <si>
    <t>Pistoia</t>
  </si>
  <si>
    <t>Via Galileo Galilei 23</t>
  </si>
  <si>
    <t>+39 0573 21755</t>
  </si>
  <si>
    <t>ptis00200b@istruzione.it</t>
  </si>
  <si>
    <t>https://www.itcsfilippopacini.edu.it</t>
  </si>
  <si>
    <t>PTIS00200B</t>
  </si>
  <si>
    <t>ptis00200b@pec.istruzione.it</t>
  </si>
  <si>
    <t>Polyvalent : Linguistico (5 langues dont français) + AFM + Turismo + Sci.Applicate. Esabac optionnel mais pas dominant. Public familial moyen Pistoia.</t>
  </si>
  <si>
    <t>SCL · UDF · SIP/PCTO</t>
  </si>
  <si>
    <t>https://www.itcsfilippopacini.edu.it/liceo-linguistico/</t>
  </si>
  <si>
    <t>Benelli Maura / Destenay Anna C. L. / Vannacci Gabriella / +3</t>
  </si>
  <si>
    <t>IT-C-060</t>
  </si>
  <si>
    <t>Liceo Vittoria Colonna (Arezzo)</t>
  </si>
  <si>
    <t>Liceo Linguistico/Classico/Sci.Umane</t>
  </si>
  <si>
    <t>Arezzo</t>
  </si>
  <si>
    <t>Toscana Est</t>
  </si>
  <si>
    <t>Via Porta Buja 6</t>
  </si>
  <si>
    <t>+39 0575 27634</t>
  </si>
  <si>
    <t>https://vittoriacolonna.com</t>
  </si>
  <si>
    <t>Optionnel</t>
  </si>
  <si>
    <t>Esabac et PASCH (allemand) en options. Liceo référence Arezzo. 4 succursales (Buja + Cavour + Cadorna + Saracino). Public familial moyen-favorable.</t>
  </si>
  <si>
    <t>https://vittoriacolonna.com/la-scuola/organizzazione/46-liceo-linguistico</t>
  </si>
  <si>
    <t>IT-C-061</t>
  </si>
  <si>
    <t>Liceo Scientifico-Linguistico Francesco Redi (Arezzo)</t>
  </si>
  <si>
    <t>Via Leone Leoni 38</t>
  </si>
  <si>
    <t>+39 0575 27294</t>
  </si>
  <si>
    <t>https://www.liceorediarezzo.edu.it</t>
  </si>
  <si>
    <t>Liceo Linguistico Arezzo (4 langues dont français + chinois). Vérifier Esabac. Public familial moyen.</t>
  </si>
  <si>
    <t>https://www.liceorediarezzo.edu.it/indirizzo-di-studio/liceo-linguistico/</t>
  </si>
  <si>
    <t>Patricia Pourbaix</t>
  </si>
  <si>
    <t>IT-C-062</t>
  </si>
  <si>
    <t>Liceo Linguistico Annunziata Empoli (paritario)</t>
  </si>
  <si>
    <t>Liceo Linguistico Europeo (paritario)</t>
  </si>
  <si>
    <t>Empoli</t>
  </si>
  <si>
    <t>Toscana Ouest</t>
  </si>
  <si>
    <t>Via Chiara 76</t>
  </si>
  <si>
    <t>+39 0571 944140</t>
  </si>
  <si>
    <t>segreteria@annunziataempoli.it</t>
  </si>
  <si>
    <t>https://www.annunziataempoli.it</t>
  </si>
  <si>
    <t>Anna Maria Zalli</t>
  </si>
  <si>
    <t>EUROWEEK — UNIQUE école italienne accréditée Union Européenne. 4 langues curriculaires (anglais/allemand/français/espagnol). Profil pédagogique différenciant fort. Public CSP+.</t>
  </si>
  <si>
    <t>https://www.annunziataempoli.it/liceo/</t>
  </si>
  <si>
    <t>IT-C-063</t>
  </si>
  <si>
    <t>Liceo Linguistico Cavour-Pacinotti (Firenze paritario)</t>
  </si>
  <si>
    <t>Liceo Linguistico (paritario)</t>
  </si>
  <si>
    <t>Viale Machiavelli 31-33</t>
  </si>
  <si>
    <t>+39 055 224085</t>
  </si>
  <si>
    <t>info@cavourpacinotti.net</t>
  </si>
  <si>
    <t>http://www.cavourpacinotti.net</t>
  </si>
  <si>
    <t>Liceo paritario Firenze. Public familial CSP+. À enrichir mais source officielle ElencoScuole.</t>
  </si>
  <si>
    <t>https://www.elencoscuole.eu/tipo/liceo-linguistico/?region=toscana&amp;t=paritaria</t>
  </si>
  <si>
    <t>IT-C-064</t>
  </si>
  <si>
    <t>Centre-Ouest</t>
  </si>
  <si>
    <t>Via A. del Sarto 6/A</t>
  </si>
  <si>
    <t>+39 055 666383</t>
  </si>
  <si>
    <t>firh01000p@istruzione.it</t>
  </si>
  <si>
    <t>http://www.alberghierosaffi.it</t>
  </si>
  <si>
    <t>FIRH01000P</t>
  </si>
  <si>
    <t>IPSEOA principal Firenze. Federturismo Confindustria. Bassin gastronomie florentine. Public familial moyen. CIBLE PRIORITAIRE Erasmus.</t>
  </si>
  <si>
    <t>https://www.federturismo.it/it/i-servizi-per-i-soci/284-formazione/istituti-professionali-per-il-turismo/3753-toscana</t>
  </si>
  <si>
    <t>IT-C-065</t>
  </si>
  <si>
    <t>IPSEOA Buontalenti (Firenze)</t>
  </si>
  <si>
    <t>Roma Sud (Novoli)</t>
  </si>
  <si>
    <t>Via dei Bruni 6</t>
  </si>
  <si>
    <t>http://www.buontalenti.org</t>
  </si>
  <si>
    <t>IPSEOA Firenze 2e pôle (Novoli). Public familial moyen. CIBLE PRIORITAIRE Erasmus France.</t>
  </si>
  <si>
    <t>IT-C-066</t>
  </si>
  <si>
    <t>IPSEOA Marconi (Viareggio - Seravezza)</t>
  </si>
  <si>
    <t>Viareggio</t>
  </si>
  <si>
    <t>Versilia</t>
  </si>
  <si>
    <t>Via Trieste 60</t>
  </si>
  <si>
    <t>+39 0584 962202</t>
  </si>
  <si>
    <t>luis01100c@istruzione.it</t>
  </si>
  <si>
    <t>https://www.isimarconi.edu.it</t>
  </si>
  <si>
    <t>LUIS01100C</t>
  </si>
  <si>
    <t>luis01100c@pec.istruzione.it</t>
  </si>
  <si>
    <t>IPSEOA Versilia côtière (deux sedi : Viareggio + Seravezza). Bassin tourisme balnéaire premium. Public familial moyen.</t>
  </si>
  <si>
    <t>https://www.isimarconi.edu.it/</t>
  </si>
  <si>
    <t>IT-C-067</t>
  </si>
  <si>
    <t>IPSEOA Minuto (Marina di Massa)</t>
  </si>
  <si>
    <t>Marina di Massa</t>
  </si>
  <si>
    <t>Massa-Carrara</t>
  </si>
  <si>
    <t>Toscana Nord-Côtière</t>
  </si>
  <si>
    <t>Via Casone a Mare</t>
  </si>
  <si>
    <t>+39 0585 240711</t>
  </si>
  <si>
    <t>IPSEOA principal Massa-Carrara. 6 M€ rénovation Régionale 2024 — école en investissement structurel. Bassin Versilia/Apuane. [Session 9 — bascule Liste B validée audit stagiaire lundi]</t>
  </si>
  <si>
    <t>https://www.toscana-notizie.it/-/marina-di-massa-giiani-sei-milioni-di-euro-per-ristrutturare-l-istituto-alberghiero-minuto-</t>
  </si>
  <si>
    <t>Cristina Ronchieri Cristina &lt;cristina.ronchieri@alberghieromarinadimassa.it&gt;</t>
  </si>
  <si>
    <t>IT-C-068</t>
  </si>
  <si>
    <t>IPSEOA Pellegrino Artusi (Chianciano Terme)</t>
  </si>
  <si>
    <t>Chianciano Terme</t>
  </si>
  <si>
    <t>Siena</t>
  </si>
  <si>
    <t>Toscana Sud (thermal)</t>
  </si>
  <si>
    <t>Via Veneto 51</t>
  </si>
  <si>
    <t>+39 0578 63941</t>
  </si>
  <si>
    <t>https://www.alberghierochianciano.edu.it</t>
  </si>
  <si>
    <t>IPSEOA Chianciano Terme (zone thermale Val d'Orcia). Bassin Siena Sud touristique premium. Public familial moyen.</t>
  </si>
  <si>
    <t>IT-C-069</t>
  </si>
  <si>
    <t>I.I.S. Bettino Ricasoli (Siena)</t>
  </si>
  <si>
    <t>Istituto Tecnico Agrario + IPSEOA Accoglienza turistica</t>
  </si>
  <si>
    <t>Toscana Centre</t>
  </si>
  <si>
    <t>Strada Massetana Romana 50</t>
  </si>
  <si>
    <t>+39 0577 332125</t>
  </si>
  <si>
    <t>siis00400d@istruzione.it</t>
  </si>
  <si>
    <t>https://www.iisricasoli.edu.it</t>
  </si>
  <si>
    <t>SIIS00400D</t>
  </si>
  <si>
    <t>siis00400d@pec.istruzione.it</t>
  </si>
  <si>
    <t>Polo Siena : Tecnico Agrario + Viticoltura/Enologia + IPSEOA Accoglienza turistica. Sedi associées Colle Val d'Elsa + San Gimignano. Bassin Chianti.</t>
  </si>
  <si>
    <t>https://www.iisricasoli.edu.it/indirizzo-di-studio/accoglienza-turistica/</t>
  </si>
  <si>
    <t>IT-C-070</t>
  </si>
  <si>
    <t>IPSEOA Leopoldo di Lorena (Grosseto)</t>
  </si>
  <si>
    <t>Via Birmania 13</t>
  </si>
  <si>
    <t>+39 0564 26022</t>
  </si>
  <si>
    <t>IPSEOA principal Grosseto. Bassin Maremma + Argentario. Public familial moyen. Croisement à faire avec Liceo Rosmini Grosseto (même ville).</t>
  </si>
  <si>
    <t>https://www.tenews.it/2018/02/26/primi-di-toscana-la-sfida-tra-14-istituti-alberghieri-73911/</t>
  </si>
  <si>
    <t>IT-C-071</t>
  </si>
  <si>
    <t>IPSEOA Einaudi-Ceccherelli (Piombino)</t>
  </si>
  <si>
    <t>Piombino</t>
  </si>
  <si>
    <t>Livorno</t>
  </si>
  <si>
    <t>Toscana Sud-Côtière</t>
  </si>
  <si>
    <t>Via dei Lavoratori 2</t>
  </si>
  <si>
    <t>+39 0565 220070</t>
  </si>
  <si>
    <t>IPSEOA Piombino (port + Île d'Elbe). Bassin tourisme balnéaire/insulaire. Public familial moyen.</t>
  </si>
  <si>
    <t>Debora Fabianelli</t>
  </si>
  <si>
    <t>IT-C-072</t>
  </si>
  <si>
    <t>I.I.S. Casagrande-Cesi (Liceo Linguistico Terni)</t>
  </si>
  <si>
    <t>Viale Trento 1</t>
  </si>
  <si>
    <t>+39 0744 421095</t>
  </si>
  <si>
    <t>Polo Linguistico Terni capital. Vérifier offre française et statut Esabac. Bassin Terni industriel-tertiaire moyen.</t>
  </si>
  <si>
    <t>tuttitalia.it Umbria Terni Linguistici</t>
  </si>
  <si>
    <t>Sonia Orsini / Eleonora Burchi</t>
  </si>
  <si>
    <t>IT-C-073</t>
  </si>
  <si>
    <t>IPSEOA Orfini (Foligno)</t>
  </si>
  <si>
    <t>Via Sant'Anna 4</t>
  </si>
  <si>
    <t>+39 0742 350547</t>
  </si>
  <si>
    <t>IPSEOA Foligno (ville moyenne Umbria centre). Croisement à faire avec Liceo Frezzi (même ville).</t>
  </si>
  <si>
    <t>IT-C-074</t>
  </si>
  <si>
    <t>IPSEOA Cesi-Vespucci (Terni)</t>
  </si>
  <si>
    <t>Via Mola di Bernardo 5</t>
  </si>
  <si>
    <t>+39 0744 220026</t>
  </si>
  <si>
    <t>IPSEOA Terni capital. Bassin industriel-tertiaire. Public familial moyen.</t>
  </si>
  <si>
    <t>IT-S-001</t>
  </si>
  <si>
    <t>IPSSEOA Pietro Piazza (Palermo)</t>
  </si>
  <si>
    <t>Palermo</t>
  </si>
  <si>
    <t>Palermo capitale</t>
  </si>
  <si>
    <t>Via Manzoni, 1</t>
  </si>
  <si>
    <t>091 6512533</t>
  </si>
  <si>
    <t>parh010008@istruzione.it</t>
  </si>
  <si>
    <t>https://www.ipsseoapiazza.it/</t>
  </si>
  <si>
    <t>PARH010008</t>
  </si>
  <si>
    <t>parh010008@pec.istruzione.it</t>
  </si>
  <si>
    <t>IPSEOA phare Palermo · partenariats Cambridge English actifs · à croiser HubSpot Session B</t>
  </si>
  <si>
    <t>SIP Cuisine/Hôtellerie · PCTO France · Stages enogastro Provence</t>
  </si>
  <si>
    <t>Gaetano Scurria</t>
  </si>
  <si>
    <t>Approche directe DS — proposer SIP Cuisine printemps 2026</t>
  </si>
  <si>
    <t>IT-S-002</t>
  </si>
  <si>
    <t>IPSEOA Paolo Borsellino (Palermo)</t>
  </si>
  <si>
    <t>Via Bachelet 32 (sede aggregata) / Piazzetta G. Bellissima 3 (centrale)</t>
  </si>
  <si>
    <t>091 6710933</t>
  </si>
  <si>
    <t>parh01000q@istruzione.it</t>
  </si>
  <si>
    <t>https://www.ipssarpaoloborsellino.edu.it/</t>
  </si>
  <si>
    <t>PARH01000Q</t>
  </si>
  <si>
    <t>parh01000q@pec.istruzione.it</t>
  </si>
  <si>
    <t>Référence Eduscopio sur Palermo · grande taille · sites multiples Pallavicino/Centre</t>
  </si>
  <si>
    <t>SIP Cuisine/Salle · Immersion enogastro · Stage France Sud</t>
  </si>
  <si>
    <t>https://www.scuolaitaly.it/palermo/ipssar-pagliarelli-s-carc-ass-borsellino-parh01004x.html</t>
  </si>
  <si>
    <t>Approche directe — IPSEOA reconnu Eduscopio · réseau enogastronomie</t>
  </si>
  <si>
    <t>IT-S-003</t>
  </si>
  <si>
    <t>IPSEOA Cascino (Palermo)</t>
  </si>
  <si>
    <t>Via Fattori, 60</t>
  </si>
  <si>
    <t>091 201036</t>
  </si>
  <si>
    <t>parh02000r@istruzione.it</t>
  </si>
  <si>
    <t>https://www.cascinopalermo.edu.it/</t>
  </si>
  <si>
    <t>PARH02000R</t>
  </si>
  <si>
    <t>parh02000r@pec.istruzione.it</t>
  </si>
  <si>
    <t>3e IPSEOA Palermo · zone Pallavicino · à confirmer site web</t>
  </si>
  <si>
    <t>SIP Cuisine · Stage France Sud · Échanges enogastro</t>
  </si>
  <si>
    <t>https://www.comuni-italiani.it/082/053/scuole/sup16.html</t>
  </si>
  <si>
    <t>Vérifier coordonnées avant prise de contact — alternative au Piazza</t>
  </si>
  <si>
    <t>IT-S-004</t>
  </si>
  <si>
    <t>IPSEOA Cefalù (sez. IIS Mandralisca)</t>
  </si>
  <si>
    <t>Cefalù</t>
  </si>
  <si>
    <t>Côte tyrrhénienne PA</t>
  </si>
  <si>
    <t>Via M.ro V. Pintorno, 27 (sede IIS Mandralisca)</t>
  </si>
  <si>
    <t>0921 421695</t>
  </si>
  <si>
    <t>pais00200n@istruzione.it</t>
  </si>
  <si>
    <t>https://www.iismandralisca.edu.it/</t>
  </si>
  <si>
    <t>PAIS00200N</t>
  </si>
  <si>
    <t>pais00200n@pec.istruzione.it</t>
  </si>
  <si>
    <t>Sez. IPSEOA dans IIS Mandralisca · contexte UNESCO Cefalù</t>
  </si>
  <si>
    <t>SIP Cuisine · Cefalù tourisme · Stage France</t>
  </si>
  <si>
    <t>https://www.iismandralisca.edu.it/index.php/l-istituto/i-plessi/l-ipsseoa</t>
  </si>
  <si>
    <t>Cefalù = bassin touristique fort · approche IIS Mandralisca</t>
  </si>
  <si>
    <t>IT-S-005</t>
  </si>
  <si>
    <t>IPSEOA Karol Wojtyla (Catania)</t>
  </si>
  <si>
    <t>Catania</t>
  </si>
  <si>
    <t>Catania métropole</t>
  </si>
  <si>
    <t>Via Vittime Civili di Guerra, 8</t>
  </si>
  <si>
    <t>095 6132060 / 095 6132070</t>
  </si>
  <si>
    <t>ctrh03000c@istruzione.it</t>
  </si>
  <si>
    <t>https://www.alberghierowojtyla.edu.it/</t>
  </si>
  <si>
    <t>Alloro Rita</t>
  </si>
  <si>
    <t>CTRH03000C</t>
  </si>
  <si>
    <t>ctrh03000c@pec.istruzione.it</t>
  </si>
  <si>
    <t>Communication active 2026 sur orientement et MINISTAGE — dynamisme à exploiter</t>
  </si>
  <si>
    <t>SIP Cuisine · Immersion Provence · DELF Pro</t>
  </si>
  <si>
    <t>PDF MIM Ambito Catania 2023-2024 (USR Sicilia)</t>
  </si>
  <si>
    <t>Daniela Di Piazza</t>
  </si>
  <si>
    <t>IPSEOA structuré Catania · Open Day actif · approche première</t>
  </si>
  <si>
    <t>IT-S-006</t>
  </si>
  <si>
    <t>IS De Felice-Olivetti (Catania) — sez. SC</t>
  </si>
  <si>
    <t>Istituto Tecnico AFM/ITT/Servizi Commerciali</t>
  </si>
  <si>
    <t>Piazza Roma, 4</t>
  </si>
  <si>
    <t>095 6136270</t>
  </si>
  <si>
    <t>ctis03400l@istruzione.it</t>
  </si>
  <si>
    <t>De Francesco Anna</t>
  </si>
  <si>
    <t>CTIS03400L</t>
  </si>
  <si>
    <t>ctis03400l@pec.istruzione.it</t>
  </si>
  <si>
    <t>IS multi-indirizzo Catania (AFM+ITT+Servizi Commerciali) · couverture tertiaire/turismo · DS Anna De Francesco</t>
  </si>
  <si>
    <t>SIP Cuisine · Stage cuisine France</t>
  </si>
  <si>
    <t>Coordonnées à vérifier avant approche — IPSSAR principal Catania centre</t>
  </si>
  <si>
    <t>IT-S-007</t>
  </si>
  <si>
    <t>IPSEOA Giovanni Falcone (Giarre)</t>
  </si>
  <si>
    <t>Giarre</t>
  </si>
  <si>
    <t>Riviera ionienne CT</t>
  </si>
  <si>
    <t>Via Veneto, 4 (sede Giarre) / Corso Sicilia s.n.c. (Riposto) / Corso Cavallaro 7 (Maniace)</t>
  </si>
  <si>
    <t>095 6136515</t>
  </si>
  <si>
    <t>ctrh010007@istruzione.it</t>
  </si>
  <si>
    <t>https://www.alberghierogiarre.edu.it/</t>
  </si>
  <si>
    <t>Insanguine Monica</t>
  </si>
  <si>
    <t>CTRH010007</t>
  </si>
  <si>
    <t>ctrh010007@pec.istruzione.it</t>
  </si>
  <si>
    <t>IPSEOA actif (sites Giarre+Riposto+Maniace) · projets nutrition/lecture en cours</t>
  </si>
  <si>
    <t>SIP Cuisine · Riviera ionienne · Stage Côte d'Azur</t>
  </si>
  <si>
    <t>Site dynamique · projet Sicilia che Racconta · approche via communauté pédagogique</t>
  </si>
  <si>
    <t>IT-S-008</t>
  </si>
  <si>
    <t>IIS Florio (Erice/Trapani) — sez. IPSEOA</t>
  </si>
  <si>
    <t>Erice</t>
  </si>
  <si>
    <t>Trapani</t>
  </si>
  <si>
    <t>Trapani Erice</t>
  </si>
  <si>
    <t>Via Cesarò, 36 — Erice (sede IIS)</t>
  </si>
  <si>
    <t>0923 569559</t>
  </si>
  <si>
    <t>tpis01200l@istruzione.it</t>
  </si>
  <si>
    <t>https://www.istitutoflorioerice.edu.it/</t>
  </si>
  <si>
    <t>Oui — KA121-SCH</t>
  </si>
  <si>
    <t>TPIS01200L</t>
  </si>
  <si>
    <t>tpis01200l@pec.istruzione.it</t>
  </si>
  <si>
    <t>⭐ Erasmus+ KA121-SCH actif · graduatorie classes 5e France-disponibles · Convitto · IPSEOA + autres</t>
  </si>
  <si>
    <t>SIP Cuisine · Stage Erasmus France · DELF Pro · Convitto</t>
  </si>
  <si>
    <t>Stage Erasmus post-diplôme actif · proposer Erasmus FR + SIP combiné</t>
  </si>
  <si>
    <t>IT-S-009</t>
  </si>
  <si>
    <t>IPSEOA Modica (Ragusa)</t>
  </si>
  <si>
    <t>Modica</t>
  </si>
  <si>
    <t>Ragusa</t>
  </si>
  <si>
    <t>Sud-Est Sicile</t>
  </si>
  <si>
    <t>Viale degli Oleandri, 19</t>
  </si>
  <si>
    <t>0932 762956</t>
  </si>
  <si>
    <t>rgrh010008@istruzione.it</t>
  </si>
  <si>
    <t>https://www.alberghieromodica.it/</t>
  </si>
  <si>
    <t>RGRH010008</t>
  </si>
  <si>
    <t>rgrh010008@pec.istruzione.it</t>
  </si>
  <si>
    <t>Bassin Modica/Scicli/Ragusa · spécificité chocolat IGP à valoriser dans approche</t>
  </si>
  <si>
    <t>SIP Cuisine · Modica chocolat · Stage France enogastro</t>
  </si>
  <si>
    <t>https://www.corsiturismo.it/diploma-di-tecnico-dei-servizi-della-ristorazione-elenco-scuole-in-sicilia/</t>
  </si>
  <si>
    <t>Modica = chocolat IGP · angle filière chocolat avec lycées français</t>
  </si>
  <si>
    <t>IT-S-010</t>
  </si>
  <si>
    <t>IPSEOA Giovanni Molinari (Sciacca)</t>
  </si>
  <si>
    <t>Sciacca</t>
  </si>
  <si>
    <t>Agrigento</t>
  </si>
  <si>
    <t>Côte agrigentine</t>
  </si>
  <si>
    <t>Contrada Marchesa</t>
  </si>
  <si>
    <t>0925 86913</t>
  </si>
  <si>
    <t>agrh010005@istruzione.it</t>
  </si>
  <si>
    <t>https://www.alberghierosciacca.edu.it/</t>
  </si>
  <si>
    <t>AGRH010005</t>
  </si>
  <si>
    <t>agrh010005@pec.istruzione.it</t>
  </si>
  <si>
    <t>IPSEOA principal Agrigento · couverture côte sud SCL via mandataires Sicilia</t>
  </si>
  <si>
    <t>SIP Cuisine · Sciacca pesce · Stage France filière mer</t>
  </si>
  <si>
    <t>Sciacca = pêche · angle filière mer/poisson avec lycées français</t>
  </si>
  <si>
    <t>IT-S-011</t>
  </si>
  <si>
    <t>ITET Marco Polo (Palermo)</t>
  </si>
  <si>
    <t>Istituto Tecnico Turismo/Economico</t>
  </si>
  <si>
    <t>Via Ugo La Malfa, 113</t>
  </si>
  <si>
    <t>091 6711187</t>
  </si>
  <si>
    <t>patd09000t@istruzione.it</t>
  </si>
  <si>
    <t>https://www.itetmarcopolopalermo.edu.it/</t>
  </si>
  <si>
    <t>PATD09000T</t>
  </si>
  <si>
    <t>patd09000t@pec.istruzione.it</t>
  </si>
  <si>
    <t>ITT principal Palermo · présence Salone Orientasicilia · à enrichir</t>
  </si>
  <si>
    <t>SIP Tourisme · Stage tourisme France · DELF Pro tourisme</t>
  </si>
  <si>
    <t>https://fieramedie.orientasicilia.it/index.php?sezione=104&amp;articolo=120</t>
  </si>
  <si>
    <t>Approche tourisme — diritto allo studio actif · vérifier coordonnées</t>
  </si>
  <si>
    <t>IT-S-012</t>
  </si>
  <si>
    <t>IS Vaccarini (Catania) — sez. ITT</t>
  </si>
  <si>
    <t>Liceo Scientifico/ITT/CAT/Sportivo (statale)</t>
  </si>
  <si>
    <t>Via Orchidea, 9</t>
  </si>
  <si>
    <t>095 6136235</t>
  </si>
  <si>
    <t>ctis01700v@istruzione.it</t>
  </si>
  <si>
    <t>Gemmellaro Salvina</t>
  </si>
  <si>
    <t>CTIS01700V</t>
  </si>
  <si>
    <t>ctis01700v@pec.istruzione.it</t>
  </si>
  <si>
    <t>IS multi-indirizzo Catania · présent ITT + sportivo · DS Gemmellaro</t>
  </si>
  <si>
    <t>SIP Tourisme · Échanges France</t>
  </si>
  <si>
    <t>À identifier précisément — confirmer existence ITT autonome Catania</t>
  </si>
  <si>
    <t>IT-S-013</t>
  </si>
  <si>
    <t>IS Duca degli Abruzzi-Einaudi (Catania) — sez. nautico/AFM/PIA</t>
  </si>
  <si>
    <t>IS Nautico/AFM/Servizi Industria</t>
  </si>
  <si>
    <t>Viale Artale Alagona, 97</t>
  </si>
  <si>
    <t>095 6136225</t>
  </si>
  <si>
    <t>ctis007008@istruzione.it</t>
  </si>
  <si>
    <t>Morsellino Brigida</t>
  </si>
  <si>
    <t>CTIS007008</t>
  </si>
  <si>
    <t>ctis007008@pec.istruzione.it</t>
  </si>
  <si>
    <t>Nautico · public maritime · approche filière mer/transport · DS Morsellino</t>
  </si>
  <si>
    <t>SIP Tourisme/Commerce · DELF Pro · Stage France</t>
  </si>
  <si>
    <t>IPSCT structuré Catania · approche tertiaire/tourisme</t>
  </si>
  <si>
    <t>IT-S-014</t>
  </si>
  <si>
    <t>ITT Antonello (Messina)</t>
  </si>
  <si>
    <t>Messina</t>
  </si>
  <si>
    <t>Messina détroit</t>
  </si>
  <si>
    <t>V.le Giostra, 2</t>
  </si>
  <si>
    <t>090 358146</t>
  </si>
  <si>
    <t>meis001008@istruzione.it</t>
  </si>
  <si>
    <t>https://www.istitutoantonello.edu.it/</t>
  </si>
  <si>
    <t>MEIS001008</t>
  </si>
  <si>
    <t>meis001008@pec.istruzione.it</t>
  </si>
  <si>
    <t>Référence MIUR Messina · grand bassin urbain</t>
  </si>
  <si>
    <t>SIP Tourisme · Détroit Messine · Échanges France</t>
  </si>
  <si>
    <t>https://www.corsiturismo.it/diploma-di-tecnico-dei-servizi-turistici-elenco-scuole-in-sicilia/</t>
  </si>
  <si>
    <t>Elena Alessi</t>
  </si>
  <si>
    <t>Messina = porte Sicile/Calabre · approche IPSCT/turismo</t>
  </si>
  <si>
    <t>IT-S-015</t>
  </si>
  <si>
    <t>IS Cucuzza-Euclide (Caltagirone) — sez. SEOA</t>
  </si>
  <si>
    <t>Via Scelba, 5</t>
  </si>
  <si>
    <t>095 6136133</t>
  </si>
  <si>
    <t>ctis00400r@istruzione.it</t>
  </si>
  <si>
    <t>Puglisi Adele</t>
  </si>
  <si>
    <t>CTIS00400R</t>
  </si>
  <si>
    <t>ctis00400r@pec.istruzione.it</t>
  </si>
  <si>
    <t>IS Caltagirone multi-indirizzo (EEA/IT/CAT/AAA/SEOA) · DS Puglisi · couverture province Catania ouest/sud</t>
  </si>
  <si>
    <t>SIP Cuisine · Bassin Ragusa · Stage France</t>
  </si>
  <si>
    <t>À vérifier existence et coordonnées — alternative IPSEOA Modica viale Oleandri</t>
  </si>
  <si>
    <t>IT-S-016</t>
  </si>
  <si>
    <t>IPSEOA Salvatore Quasimodo (Siracusa)</t>
  </si>
  <si>
    <t>Siracusa</t>
  </si>
  <si>
    <t>Siracusa Ortigia</t>
  </si>
  <si>
    <t>srrh01000p@istruzione.it</t>
  </si>
  <si>
    <t>https://www.iisquasimodo.edu.it/</t>
  </si>
  <si>
    <t>SRRH01000P</t>
  </si>
  <si>
    <t>srrh01000p@pec.istruzione.it</t>
  </si>
  <si>
    <t>Hypothèse sur identité — bassin Siracusa très porteur tourisme/UNESCO</t>
  </si>
  <si>
    <t>SIP Cuisine · Ortigia tourisme · Stage France</t>
  </si>
  <si>
    <t>À vérifier existence — IPSEOA principal Siracusa à identifier précisément</t>
  </si>
  <si>
    <t>IT-S-017</t>
  </si>
  <si>
    <t>Liceo Linguistico Statale Ninni Cassarà (Palermo)</t>
  </si>
  <si>
    <t>Via Don Orione, 44</t>
  </si>
  <si>
    <t>091 545307</t>
  </si>
  <si>
    <t>papm100009@istruzione.it</t>
  </si>
  <si>
    <t>https://www.linguisticocassara.edu.it/</t>
  </si>
  <si>
    <t>Oui — sez. A et L</t>
  </si>
  <si>
    <t>PAPM100009</t>
  </si>
  <si>
    <t>papm100009@pec.istruzione.it</t>
  </si>
  <si>
    <t>L'unique liceo linguistico statal Palermo · 5 sites (centre+Fattori+Cefalù+Terrasini+Alimena) · International section 2018+ [Session 9 — bascule Liste B validée audit stagiaire lundi]</t>
  </si>
  <si>
    <t>SCL France · SIP Stage linguistique · DELF B2 · Échange Esabac</t>
  </si>
  <si>
    <t>https://www.linguisticocassara.edu.it/index.php/l-istituto</t>
  </si>
  <si>
    <t>Barbara Fedele &lt;bfed17@gmail.com&gt;</t>
  </si>
  <si>
    <t>⭐ Cible prioritaire — référent Esabac Palermo · 2 sites + sections + DSD · approche structurée</t>
  </si>
  <si>
    <t>IT-S-018</t>
  </si>
  <si>
    <t>Liceo Statale Regina Margherita (Palermo)</t>
  </si>
  <si>
    <t>Liceo Linguistico/Sci.Umane (statale)</t>
  </si>
  <si>
    <t>Piazzetta SS. Salvatore, 1</t>
  </si>
  <si>
    <t>091 7434404</t>
  </si>
  <si>
    <t>papm04000v@istruzione.it</t>
  </si>
  <si>
    <t>https://www.liceoreginamargherita.edu.it/</t>
  </si>
  <si>
    <t>PAPM04000V</t>
  </si>
  <si>
    <t>papm04000v@pec.istruzione.it</t>
  </si>
  <si>
    <t>⭐ N°1 Eduscopio linguistico Palermo (56.61) · 5 indirizzi · habitude des échanges (Royaume-Uni, Finlande) [Session 9 — bascule Liste B validée audit stagiaire lundi]</t>
  </si>
  <si>
    <t>SCL France · DELF · Échanges Finlande/UK déjà actifs</t>
  </si>
  <si>
    <t>https://www.liceoreginamargherita.edu.it/didattica/indirizzi/linguistico.html</t>
  </si>
  <si>
    <t>Samuel Tual &lt;tual66@hotmail.com&gt;</t>
  </si>
  <si>
    <t>Référent Eduscopio linguistico Palermo · expérience scambi établie · approche France</t>
  </si>
  <si>
    <t>IT-S-019</t>
  </si>
  <si>
    <t>Liceo Don Bosco-Ranchibile (Palermo)</t>
  </si>
  <si>
    <t>Liceo Scientifico/Linguistico (paritaire salésien)</t>
  </si>
  <si>
    <t>Via Libertà, 199</t>
  </si>
  <si>
    <t>091 6252056</t>
  </si>
  <si>
    <t>info@ranchibile.org</t>
  </si>
  <si>
    <t>https://www.ranchibile.org/</t>
  </si>
  <si>
    <t>Don Arnaldo Riggi (Direttore)</t>
  </si>
  <si>
    <t>2e Eduscopio scientifico Palermo (68.48) · réseau salésien · capacité financière</t>
  </si>
  <si>
    <t>SCL France · SIP haut de gamme · Public CSP++</t>
  </si>
  <si>
    <t>CSP++ paritaire — capacité de paiement forte · approche public familles aisées</t>
  </si>
  <si>
    <t>IT-S-020</t>
  </si>
  <si>
    <t>Liceo Cannizzaro (Palermo)</t>
  </si>
  <si>
    <t>Liceo Scientifico (statale)</t>
  </si>
  <si>
    <t>Via Generale Arimondi, 14</t>
  </si>
  <si>
    <t>paps02000l@istruzione.it</t>
  </si>
  <si>
    <t>https://liceocannizzaropalermo.edu.it/</t>
  </si>
  <si>
    <t>PAPS02000L</t>
  </si>
  <si>
    <t>paps02000l@pec.istruzione.it</t>
  </si>
  <si>
    <t>⭐ N°1 Eduscopio scientifico Palermo (69.85) · public élite · à coordonnées</t>
  </si>
  <si>
    <t>SCL France · SIP · Stage France classes scientifiques</t>
  </si>
  <si>
    <t>https://unica.istruzione.gov.it/cercalatuascuola/istituti/PAPS02000L/</t>
  </si>
  <si>
    <t>N°1 Eduscopio scientifico Palermo · approche excellence académique</t>
  </si>
  <si>
    <t>IT-S-021</t>
  </si>
  <si>
    <t>Liceo Umberto I (Palermo)</t>
  </si>
  <si>
    <t>Via Filippo Parlatore, 26/C</t>
  </si>
  <si>
    <t>091 6817263</t>
  </si>
  <si>
    <t>papc09000q@istruzione.it</t>
  </si>
  <si>
    <t>http://www.umbertoprimo.edu.it</t>
  </si>
  <si>
    <t>Claudia Contino</t>
  </si>
  <si>
    <t>PAPC09000Q</t>
  </si>
  <si>
    <t>papc09000q@pec.istruzione.it</t>
  </si>
  <si>
    <t>⭐ N°1 Eduscopio classico Palermo (70.72) · cible orientation université française</t>
  </si>
  <si>
    <t>SIP Université française · Stage France · Sciences-Po</t>
  </si>
  <si>
    <t>https://unica.istruzione.gov.it/cercalatuascuola/istituti/PAPC09000Q/</t>
  </si>
  <si>
    <t>N°1 Eduscopio classico Palermo · public élite · approche orientation Sciences-Po/Sorbonne</t>
  </si>
  <si>
    <t>IT-S-022</t>
  </si>
  <si>
    <t>Liceo Statale G. Lombardo Radice (Catania)</t>
  </si>
  <si>
    <t>Liceo Linguistico (statale, Esabac)</t>
  </si>
  <si>
    <t>Via Imperia, 21</t>
  </si>
  <si>
    <t>095 6136310</t>
  </si>
  <si>
    <t>ctpm03000q@istruzione.it</t>
  </si>
  <si>
    <t>https://www.lombardoradicect.edu.it/</t>
  </si>
  <si>
    <t>Mosca Concetta</t>
  </si>
  <si>
    <t>Oui — sez. LD</t>
  </si>
  <si>
    <t>CTPM03000Q</t>
  </si>
  <si>
    <t>ctpm03000q@pec.istruzione.it</t>
  </si>
  <si>
    <t>Esabac historique Catania · scambi/stages/teatro francofono actifs · rimborso DELF · partenariats OK</t>
  </si>
  <si>
    <t>SCL Esabac · SIP Stage France · DELF B1/B2 · Préparation Bac</t>
  </si>
  <si>
    <t>⭐ Cible prioritaire — Esabac depuis 2011 · Alliance française Catania partenaire</t>
  </si>
  <si>
    <t>IT-S-023</t>
  </si>
  <si>
    <t>Liceo Statale E. Boggio Lera (Catania)</t>
  </si>
  <si>
    <t>Via V. Emanuele II, 346</t>
  </si>
  <si>
    <t>095 6136325</t>
  </si>
  <si>
    <t>ctps020004@istruzione.it</t>
  </si>
  <si>
    <t>https://www.liceoboggiolera.edu.it/</t>
  </si>
  <si>
    <t>Pappalardo Valeria Alfia</t>
  </si>
  <si>
    <t>CTPS020004</t>
  </si>
  <si>
    <t>ctps020004@pec.istruzione.it</t>
  </si>
  <si>
    <t>Stages linguistiques annuels · scambi avec scuole partner françaises · PCTO en cours</t>
  </si>
  <si>
    <t>SCL Esabac · Stage linguistique · PCTO · DELF B2/C1</t>
  </si>
  <si>
    <t>Davide Arcidiacono</t>
  </si>
  <si>
    <t>⭐ 2e Eduscopio linguistico Catania (62.21) · Esabac actif · scambi annuels</t>
  </si>
  <si>
    <t>IT-S-024</t>
  </si>
  <si>
    <t>Liceo Galileo Galilei (Catania)</t>
  </si>
  <si>
    <t>Liceo Scientifico/Linguistico (statale, Esabac)</t>
  </si>
  <si>
    <t>Via Vescovo Maurizio</t>
  </si>
  <si>
    <t>095 6136345</t>
  </si>
  <si>
    <t>ctps040009@istruzione.it</t>
  </si>
  <si>
    <t>https://www.liceogalileicatania.it/</t>
  </si>
  <si>
    <t>Rapisarda Emanuele</t>
  </si>
  <si>
    <t>Oui — sez. A liceo linguistico</t>
  </si>
  <si>
    <t>CTPS040009</t>
  </si>
  <si>
    <t>ctps040009@pec.istruzione.it</t>
  </si>
  <si>
    <t>⭐ N°1 Eduscopio linguistico Catania (64.26) · Esabac depuis 2013 · 2 conventions Lycées français signées · stage Antibes existant</t>
  </si>
  <si>
    <t>SCL Esabac · 2 partenariats français actifs · DELF · Stage Antibes</t>
  </si>
  <si>
    <t>⭐⭐ Cible TOP — partenariats français actifs Rennes + Paris · stage Antibes · approche complémentarité</t>
  </si>
  <si>
    <t>IT-S-025</t>
  </si>
  <si>
    <t>Liceo Cutelli (Catania)</t>
  </si>
  <si>
    <t>Via Firenze, 202</t>
  </si>
  <si>
    <t>095 6136280</t>
  </si>
  <si>
    <t>ctpc040006@istruzione.it</t>
  </si>
  <si>
    <t>Colella Elisa</t>
  </si>
  <si>
    <t>CTPC040006</t>
  </si>
  <si>
    <t>ctpc040006@pec.istruzione.it</t>
  </si>
  <si>
    <t>⭐ N°1 classico Catania · cible Sciences-Po/Sorbonne · à compléter coordonnées</t>
  </si>
  <si>
    <t>SIP Université française · Sciences-Po · Sorbonne</t>
  </si>
  <si>
    <t>N°1 Eduscopio classico Catania (65.86) · approche orientation universitaire France</t>
  </si>
  <si>
    <t>IT-S-026</t>
  </si>
  <si>
    <t>Liceo Spedalieri (Catania)</t>
  </si>
  <si>
    <t>P.zza Annibale Riccò, S.N.</t>
  </si>
  <si>
    <t>095 6136290</t>
  </si>
  <si>
    <t>ctpc070002@istruzione.it</t>
  </si>
  <si>
    <t>Ciraldo Vincenza Biagia</t>
  </si>
  <si>
    <t>CTPC070002</t>
  </si>
  <si>
    <t>ctpc070002@pec.istruzione.it</t>
  </si>
  <si>
    <t>2e classico Catania (64.89) · approche complémentaire Cutelli · à coordonnées</t>
  </si>
  <si>
    <t>SIP Université française · DELF</t>
  </si>
  <si>
    <t>2e Eduscopio classico Catania · alternative Cutelli</t>
  </si>
  <si>
    <t>IT-S-027</t>
  </si>
  <si>
    <t>Liceo Statale Ettore Majorana (San Giovanni La Punta)</t>
  </si>
  <si>
    <t>Liceo Linguistico/Scientifico/Sci.Umane/Eco-Sociale/Classico (statale, Esabac)</t>
  </si>
  <si>
    <t>San Giovanni La Punta</t>
  </si>
  <si>
    <t>Couronne Catania</t>
  </si>
  <si>
    <t>Via G. Motta, 87</t>
  </si>
  <si>
    <t>095 6136760</t>
  </si>
  <si>
    <t>ctps10000q@istruzione.it</t>
  </si>
  <si>
    <t>https://www.majoranaliceo.edu.it/</t>
  </si>
  <si>
    <t>Maccarrone Carmela</t>
  </si>
  <si>
    <t>Oui — sez. B</t>
  </si>
  <si>
    <t>CTPS10000Q</t>
  </si>
  <si>
    <t>ctps10000q@pec.istruzione.it</t>
  </si>
  <si>
    <t>⭐ Esabac sez. B · participe Transalp Sicilia/Provence-Alpes-Côte d'Azur · candidature CertiLingua</t>
  </si>
  <si>
    <t>SCL Esabac · Stage France · Projet Transalp Sicilia/PACA · CertiLingua</t>
  </si>
  <si>
    <t>Carmela Maccarrone / Agata Coniglione / Maccarrone Carmela</t>
  </si>
  <si>
    <t>⭐ Cible Esabac couronne Catania · projet Transalp Sicilia/PACA = signal fort</t>
  </si>
  <si>
    <t>IT-S-028</t>
  </si>
  <si>
    <t>Liceo Statale G. Seguenza (Messina)</t>
  </si>
  <si>
    <t>Via San Sebastiano, 51</t>
  </si>
  <si>
    <t>090 44910</t>
  </si>
  <si>
    <t>meps03000d@istruzione.it</t>
  </si>
  <si>
    <t>https://www.seguenza.gov.it/</t>
  </si>
  <si>
    <t>Lilia Leonardi</t>
  </si>
  <si>
    <t>MEPS03000D</t>
  </si>
  <si>
    <t>meps03000d@pec.istruzione.it</t>
  </si>
  <si>
    <t>Programme linguistique très large · Erasmus actifs · positionnement excellence</t>
  </si>
  <si>
    <t>SCL Esabac · SIP Stage France · Sperimentazione Biomedico · STEM</t>
  </si>
  <si>
    <t>https://unica.istruzione.gov.it/cercalatuascuola/istituti/MEPS03000D/</t>
  </si>
  <si>
    <t>⭐ Esabac Messina · 6 langues offertes (FR/EN/DE/ES/RU/CN) · ouverture multi-pays</t>
  </si>
  <si>
    <t>IT-S-029</t>
  </si>
  <si>
    <t>Liceo Scientifico/Linguistico Archimede (Messina)</t>
  </si>
  <si>
    <t>Via Catania, isolato 480</t>
  </si>
  <si>
    <t>090 392876</t>
  </si>
  <si>
    <t>meps00800b@istruzione.it</t>
  </si>
  <si>
    <t>https://www.liceoarchimedemessina.edu.it/</t>
  </si>
  <si>
    <t>MEPS00800B</t>
  </si>
  <si>
    <t>meps00800b@pec.istruzione.it</t>
  </si>
  <si>
    <t>⭐ Double 1er Eduscopio Messina (sci+ling) · cible élite académique · à coordonnées</t>
  </si>
  <si>
    <t>SCL France · SIP · Stage France</t>
  </si>
  <si>
    <t>https://www.tp24.it/2023/11/23/scuola/ecco-le-migliori-scuole-in-sicilia-e-in-provincia-di-trapani-secondo-eduscopio-2023/197289</t>
  </si>
  <si>
    <t>N°1 Eduscopio Messina scientifico (76.41) ET linguistico (73.01) — double leader</t>
  </si>
  <si>
    <t>IT-S-030</t>
  </si>
  <si>
    <t>Liceo E. Ainis (Messina)</t>
  </si>
  <si>
    <t>Liceo Linguistico/Sci.Umane/Eco-Sociale/Musicale (statale)</t>
  </si>
  <si>
    <t>Via Salvatore Pugliatti, 11</t>
  </si>
  <si>
    <t>090 8966496</t>
  </si>
  <si>
    <t>mepm03000c@istruzione.it</t>
  </si>
  <si>
    <t>https://www.ainis.edu.it/</t>
  </si>
  <si>
    <t>Oui — Erasmus+ 2021-27</t>
  </si>
  <si>
    <t>MEPM03000C</t>
  </si>
  <si>
    <t>mepm03000c@pec.istruzione.it</t>
  </si>
  <si>
    <t>Erasmus+ déclaré actif 2021-2027 · 5 indirizzi · linguistico présent · open day décembre [Session 9 — bascule Liste B validée audit stagiaire lundi]</t>
  </si>
  <si>
    <t>SCL France · SIP · Erasmus+ France</t>
  </si>
  <si>
    <t>Sophie Vrignaud &lt;sophievrignaud@icloud.com&gt;</t>
  </si>
  <si>
    <t>Erasmus+ actif · approche via projets KA1/KA2 France</t>
  </si>
  <si>
    <t>IT-S-031</t>
  </si>
  <si>
    <t>Liceo Maurolico (Messina)</t>
  </si>
  <si>
    <t>Piazza Basicò, 9</t>
  </si>
  <si>
    <t>090 672110</t>
  </si>
  <si>
    <t>mepc03000g@istruzione.it</t>
  </si>
  <si>
    <t>https://www.liceomaurolico.edu.it/</t>
  </si>
  <si>
    <t>MEPC03000G</t>
  </si>
  <si>
    <t>mepc03000g@pec.istruzione.it</t>
  </si>
  <si>
    <t>Référence classique Messina · public CSP++ · cible orientation supérieure</t>
  </si>
  <si>
    <t>SIP Université française · Sciences-Po</t>
  </si>
  <si>
    <t>N°1 Eduscopio classico Messina (67.82) · approche orientation universitaire France</t>
  </si>
  <si>
    <t>IT-S-032</t>
  </si>
  <si>
    <t>IIS Rosina Salvo (Trapani)</t>
  </si>
  <si>
    <t>Liceo Linguistico/Sci.Umane (statale, Esabac)</t>
  </si>
  <si>
    <t>Trapani Marsala</t>
  </si>
  <si>
    <t>Via Marinella, 1</t>
  </si>
  <si>
    <t>0923 21013</t>
  </si>
  <si>
    <t>tpis031005@istruzione.it</t>
  </si>
  <si>
    <t>https://www.rosinasalvo.edu.it/</t>
  </si>
  <si>
    <t>Oui — depuis 2012</t>
  </si>
  <si>
    <t>TPIS031005</t>
  </si>
  <si>
    <t>tpis031005@pec.istruzione.it</t>
  </si>
  <si>
    <t>Référence Sci.Umane · 3 sites Trapani · Esabac établi · ouverture France structurée</t>
  </si>
  <si>
    <t>SCL Esabac · SIP Stage France · DELF · CLIL</t>
  </si>
  <si>
    <t>https://www.rosinasalvo.edu.it/indirizzo-di-studio/liceo-linguistico/</t>
  </si>
  <si>
    <t>Nathalie Joubert</t>
  </si>
  <si>
    <t>⭐ N°1 Eduscopio Sci.Umane Sicilia (57.28) · Esabac depuis 2012 · cible solide</t>
  </si>
  <si>
    <t>IT-S-033</t>
  </si>
  <si>
    <t>IIS V. Fazio Allmayer (Alcamo, Trapani)</t>
  </si>
  <si>
    <t>Alcamo</t>
  </si>
  <si>
    <t>Trapani-Castelvetrano</t>
  </si>
  <si>
    <t>Viale Italia, 22</t>
  </si>
  <si>
    <t>0924 23806</t>
  </si>
  <si>
    <t>tpis01400c@istruzione.it</t>
  </si>
  <si>
    <t>https://www.liceoallmayer.edu.it/</t>
  </si>
  <si>
    <t>TPIS01400C</t>
  </si>
  <si>
    <t>tpis01400c@pec.istruzione.it</t>
  </si>
  <si>
    <t>N°1 Eduscopio Trapani linguistico · à coordonnées · public sérieux</t>
  </si>
  <si>
    <t>SCL France · SIP · DELF</t>
  </si>
  <si>
    <t>⭐ N°1 Eduscopio linguistico Trapani (Fga 69.7) · meilleur prépa université</t>
  </si>
  <si>
    <t>IT-S-034</t>
  </si>
  <si>
    <t>Liceo G.G. Adria-G.P. Ballatore (Mazara del Vallo)</t>
  </si>
  <si>
    <t>Mazara del Vallo</t>
  </si>
  <si>
    <t>Trapani Sud</t>
  </si>
  <si>
    <t>Via S. M. delle Giummare, 2</t>
  </si>
  <si>
    <t>0923 952047</t>
  </si>
  <si>
    <t>tpis024002@istruzione.it</t>
  </si>
  <si>
    <t>https://www.liceomazara.edu.it/</t>
  </si>
  <si>
    <t>TPIS024002</t>
  </si>
  <si>
    <t>tpis024002@pec.istruzione.it</t>
  </si>
  <si>
    <t>Liceo classico/linguistico Mazara · contexte ville arabo-normand · à enrichir</t>
  </si>
  <si>
    <t>SCL France · SIP · Pêche/proximité méditerranéenne</t>
  </si>
  <si>
    <t>https://www.tuttitalia.it/sicilia/provincia-di-trapani/64-scuole/liceo-linguistico/</t>
  </si>
  <si>
    <t>Bassin méditerranéen · approche linguistique + spécificité ville-pêche</t>
  </si>
  <si>
    <t>IT-S-035</t>
  </si>
  <si>
    <t>Liceo F. d'Aguirre - D. Alighieri - Salemi (sez. Partanna)</t>
  </si>
  <si>
    <t>Liceo Scientifico/Linguistico/Sci.Umane (statale)</t>
  </si>
  <si>
    <t>Partanna</t>
  </si>
  <si>
    <t>Trapani-Salemi</t>
  </si>
  <si>
    <t>Via Trieste, 20</t>
  </si>
  <si>
    <t>0924 982022</t>
  </si>
  <si>
    <t>tpis002005@istruzione.it</t>
  </si>
  <si>
    <t>https://www.istitutodaguirre.edu.it/</t>
  </si>
  <si>
    <t>TPIS002005</t>
  </si>
  <si>
    <t>tpis002005@pec.istruzione.it</t>
  </si>
  <si>
    <t>IIS multi-indirizzo Salemi/Partanna · à enrichir coordonnées [Session 9 — bascule Liste B validée audit stagiaire lundi]</t>
  </si>
  <si>
    <t>Corvaia Stefania &lt;stefaniacorvaia@hotmail.com&gt;</t>
  </si>
  <si>
    <t>Couverture Trapani intérieure · 3 indirizzi liceali · approche territoriale</t>
  </si>
  <si>
    <t>IT-S-036</t>
  </si>
  <si>
    <t>IIS Quintiliano (Siracusa)</t>
  </si>
  <si>
    <t>Via Eolo, 7</t>
  </si>
  <si>
    <t>0931 38043</t>
  </si>
  <si>
    <t>srpm02000l@istruzione.it</t>
  </si>
  <si>
    <t>https://www.liceopolivalentequintiliano.edu.it/</t>
  </si>
  <si>
    <t>SRPM02000L</t>
  </si>
  <si>
    <t>srpm02000l@pec.istruzione.it</t>
  </si>
  <si>
    <t>Esabac actif · 3 lingues straniere (EN/FR/DE ou ES/FR/EN) · PCTO concret en cours · habitué projets</t>
  </si>
  <si>
    <t>SCL Esabac · SIP · DELF · PCTO Tourisme local</t>
  </si>
  <si>
    <t>https://www.liceopolivalentequintiliano.edu.it/indirizzo-di-studio/liceo-linguistico/</t>
  </si>
  <si>
    <t>⭐ Esabac Siracusa · PCTO tourisme actif (audio-guide Siracusa) · approche France</t>
  </si>
  <si>
    <t>IT-S-037</t>
  </si>
  <si>
    <t>Liceo Megara (Augusta, Siracusa)</t>
  </si>
  <si>
    <t>Liceo Linguistico/Scientifico (statale)</t>
  </si>
  <si>
    <t>Augusta</t>
  </si>
  <si>
    <t>Augusta-Priolo</t>
  </si>
  <si>
    <t>Via Strazzulla, 10</t>
  </si>
  <si>
    <t>0931 991401</t>
  </si>
  <si>
    <t>srps04000l@istruzione.it</t>
  </si>
  <si>
    <t>https://www.liceomegara.edu.it/</t>
  </si>
  <si>
    <t>SRPS04000L</t>
  </si>
  <si>
    <t>srps04000l@pec.istruzione.it</t>
  </si>
  <si>
    <t>Référence Eduscopio scientifico Augusta (66.9) · linguistico présent</t>
  </si>
  <si>
    <t>https://www.elencoscuole.eu/tipo/liceo-linguistico/?region=sicilia&amp;kommune=siracusa</t>
  </si>
  <si>
    <t>Bassin Augusta-Priolo · approche linguistico/scientifico</t>
  </si>
  <si>
    <t>IT-S-038</t>
  </si>
  <si>
    <t>Liceo Galilei-Campailla (Modica, Ragusa)</t>
  </si>
  <si>
    <t>Via Marchesa Tedeschi, s.n.</t>
  </si>
  <si>
    <t>0932 762055</t>
  </si>
  <si>
    <t>rgpc04000a@istruzione.it</t>
  </si>
  <si>
    <t>https://www.galilei-campailla.edu.it/</t>
  </si>
  <si>
    <t>RGPC04000A</t>
  </si>
  <si>
    <t>rgpc04000a@pec.istruzione.it</t>
  </si>
  <si>
    <t>Référence excellence Ragusa · capacité familiale forte · à coordonnées</t>
  </si>
  <si>
    <t>⭐ N°1 Eduscopio classico Ragusa (73.96) · cible orientation universitaire FR</t>
  </si>
  <si>
    <t>IT-S-039</t>
  </si>
  <si>
    <t>Liceo Fermi (Ragusa)</t>
  </si>
  <si>
    <t>Via Pietro Nenni, s.n.</t>
  </si>
  <si>
    <t>0932 251136</t>
  </si>
  <si>
    <t>rgps01000r@istruzione.it</t>
  </si>
  <si>
    <t>https://www.liceofermiragusa.edu.it/</t>
  </si>
  <si>
    <t>RGPS01000R</t>
  </si>
  <si>
    <t>rgps01000r@pec.istruzione.it</t>
  </si>
  <si>
    <t>Référence scientifico Ragusa · cible CSP++ · couvre bassin Ragusa-Modica-Vittoria</t>
  </si>
  <si>
    <t>N°1 Eduscopio scientifico Ragusa (72.23) · approche scientifico haut potentiel</t>
  </si>
  <si>
    <t>IT-S-040</t>
  </si>
  <si>
    <t>Liceo Volta (Caltanissetta)</t>
  </si>
  <si>
    <t>Caltanissetta</t>
  </si>
  <si>
    <t>Sicile centrale</t>
  </si>
  <si>
    <t>Via Filippo Turati, 1</t>
  </si>
  <si>
    <t>0934 597120</t>
  </si>
  <si>
    <t>clps01000p@istruzione.it</t>
  </si>
  <si>
    <t>https://www.liceovoltacl.edu.it/</t>
  </si>
  <si>
    <t>CLPS01000P</t>
  </si>
  <si>
    <t>clps01000p@pec.istruzione.it</t>
  </si>
  <si>
    <t>Sicile centrale = zone moins couverte · approche territoriale stratégique</t>
  </si>
  <si>
    <t>SCL France · SIP · DELF · Stage France</t>
  </si>
  <si>
    <t>N°1 Eduscopio scientifico Caltanissetta (71.73) · couverture Sicile centrale</t>
  </si>
  <si>
    <t>IT-S-041</t>
  </si>
  <si>
    <t>Liceo Linguistico Esabac Principe Umberto di Savoia (Catania)</t>
  </si>
  <si>
    <t>Via Chisari, 8</t>
  </si>
  <si>
    <t>095 6136360</t>
  </si>
  <si>
    <t>ctps06000e@istruzione.it</t>
  </si>
  <si>
    <t>https://www.principeumberto.edu.it/</t>
  </si>
  <si>
    <t>Di Domenico Maria Carla</t>
  </si>
  <si>
    <t>CTPS06000E</t>
  </si>
  <si>
    <t>ctps06000e@pec.istruzione.it</t>
  </si>
  <si>
    <t>2e Eduscopio scientifico Catania · Esabac structuré · ouverture aux universités francophones · cours optionnels EN/FR</t>
  </si>
  <si>
    <t>SCL Esabac · SIP · DELF · Stage France triennium</t>
  </si>
  <si>
    <t>⭐ Esabac Catania · 2e Eduscopio scientifico (69.46) · public CSP++ disponible</t>
  </si>
  <si>
    <t>IT-S-042</t>
  </si>
  <si>
    <t>Liceo Vaccalluzzo (Leonforte, Enna)</t>
  </si>
  <si>
    <t>Leonforte</t>
  </si>
  <si>
    <t>Enna</t>
  </si>
  <si>
    <t>Sicile centrale Enna</t>
  </si>
  <si>
    <t>Via Mons. Cunsolo, s.n.</t>
  </si>
  <si>
    <t>0935 901474</t>
  </si>
  <si>
    <t>enpc01000g@istruzione.it</t>
  </si>
  <si>
    <t>https://www.liceovaccalluzzo.edu.it/</t>
  </si>
  <si>
    <t>ENPC01000G</t>
  </si>
  <si>
    <t>enpc01000g@pec.istruzione.it</t>
  </si>
  <si>
    <t>Référence excellence Enna · public élite · ouvre couverture Sicile intérieure</t>
  </si>
  <si>
    <t>⭐ N°1 Eduscopio classico Sicile centrale (74.96) · couverture province Enna</t>
  </si>
  <si>
    <t>IT-S-043</t>
  </si>
  <si>
    <t>IPSEOA Mandralisca (Cefalù, sez. IIS Mandralisca)</t>
  </si>
  <si>
    <t>Via M.ro V. Pintorno, 27 (sede IIS)</t>
  </si>
  <si>
    <t>IPSEOA Cefalù = bassin tourisme premium · réunions internazionalizzazione actives 2026 · master classes hôtellerie/restauration · à différencier de IT-S-004 (même IIS)</t>
  </si>
  <si>
    <t>SIP Cuisle · Cefalù tourisme/UNESCO · Stage France · Réceptionniste hôtellerie</t>
  </si>
  <si>
    <t>⭐ Cible IPSEOA Cefalù — bassin tourisme UNESCO · contact via IIS Mandralisca</t>
  </si>
  <si>
    <t>IT-S-044</t>
  </si>
  <si>
    <t>IS Brunelleschi (Acireale, Catania)</t>
  </si>
  <si>
    <t>IS Liceo Artistico/ITT/CAT</t>
  </si>
  <si>
    <t>Caltagirone</t>
  </si>
  <si>
    <t>Catania province</t>
  </si>
  <si>
    <t>Via Guicciardini</t>
  </si>
  <si>
    <t>095 6136005</t>
  </si>
  <si>
    <t>ctis008004@istruzione.it</t>
  </si>
  <si>
    <t>https://www.iisbrunelleschi.edu.it/</t>
  </si>
  <si>
    <t>Grassi Maria Elena</t>
  </si>
  <si>
    <t>CTIS008004</t>
  </si>
  <si>
    <t>ctis008004@pec.istruzione.it</t>
  </si>
  <si>
    <t>Acireale = bassin balnéaire/touristique · IS Liceo Art. + ITT (Turismo) + CAT · DS Grassi · couverture côte ionienne nord Catania</t>
  </si>
  <si>
    <t>SIP Tourisme · Stage France · Liceo Artistico = échange artistique</t>
  </si>
  <si>
    <t>IIS multi-indirizzo — couverture province Catania ouest/sud · approche IPSSEOA</t>
  </si>
  <si>
    <t>IT-S-045</t>
  </si>
  <si>
    <t>IS I. Gemmellaro (Catania)</t>
  </si>
  <si>
    <t>Istituto Tecnico AFM/ITT</t>
  </si>
  <si>
    <t>Corso Indipendenza, 229</t>
  </si>
  <si>
    <t>095 6136250</t>
  </si>
  <si>
    <t>ctis023006@istruzione.it</t>
  </si>
  <si>
    <t>Baldo Fiorella</t>
  </si>
  <si>
    <t>CTIS023006</t>
  </si>
  <si>
    <t>ctis023006@pec.istruzione.it</t>
  </si>
  <si>
    <t>IS multi-indirizzo · ITT (Tourisme) + AFM (Économique) · DS Baldo · couverture filière tertiaire/turismo Catania centre</t>
  </si>
  <si>
    <t>SIP Tourisme · Stage France tertiaire/tourisme · DELF Pro</t>
  </si>
  <si>
    <t>À vérifier identité — alternative ITT Catania · couverture filière tourisme</t>
  </si>
  <si>
    <t>IT-S-046</t>
  </si>
  <si>
    <t>IPSEOA I. Cavalcanti (Napoli)</t>
  </si>
  <si>
    <t>Napoli</t>
  </si>
  <si>
    <t>Naples Centre</t>
  </si>
  <si>
    <t>Via Taverna del Ferro 4</t>
  </si>
  <si>
    <t>+39 081 5592588</t>
  </si>
  <si>
    <t>NARH01000V@istruzione.it</t>
  </si>
  <si>
    <t>www.ipseoacavalcanti.edu.it</t>
  </si>
  <si>
    <t>NARH01000V</t>
  </si>
  <si>
    <t>NARH01000V@pec.istruzione.it</t>
  </si>
  <si>
    <t>Cœur de cible Naples — IPSEOA historique. PCTO secteur hôtellerie. À approcher en couplage SIP.</t>
  </si>
  <si>
    <t>SCL · SIP Hôtellerie/Restauration</t>
  </si>
  <si>
    <t>https://www.tuttitalia.it/campania/59-napoli/81-scuole/istituto-professionale/</t>
  </si>
  <si>
    <t>À croiser</t>
  </si>
  <si>
    <t>Approche directe SIP — IPSEOA emblématique de Naples, structuré, bilingue possible</t>
  </si>
  <si>
    <t>IT-S-047</t>
  </si>
  <si>
    <t>IPSEOA G. Rossini Bagnoli (Napoli)</t>
  </si>
  <si>
    <t>Naples Ouest (Bagnoli)</t>
  </si>
  <si>
    <t>Via Terracina 1</t>
  </si>
  <si>
    <t>+39 081 6171901</t>
  </si>
  <si>
    <t>NARH080005@istruzione.it</t>
  </si>
  <si>
    <t>www.ipssarrossini.it</t>
  </si>
  <si>
    <t>NARH080005</t>
  </si>
  <si>
    <t>NARH080005@pec.istruzione.it</t>
  </si>
  <si>
    <t>Bassin Bagnoli/Pozzuoli. Sezione Servizi Culturali et Spectacle = ouverture créative SIP. [Session 9 — bascule Liste B validée audit stagiaire lundi]</t>
  </si>
  <si>
    <t>SIP Hôtellerie/Restauration · Service Culturel et Spectacle</t>
  </si>
  <si>
    <t>https://guidascuole.zai.net/istituto/NARH080005/ipsar-grossini-bagnoli--napoli-napoli</t>
  </si>
  <si>
    <t>Roberta Aldanese &lt;robertaaldanese@gmail.com&gt;</t>
  </si>
  <si>
    <t>IPSEOA de l'Ouest napolitain — articulation services culturels intéressante</t>
  </si>
  <si>
    <t>IT-S-048</t>
  </si>
  <si>
    <t>IPSEOA Duca di Buonvicino (Napoli)</t>
  </si>
  <si>
    <t>Naples Capodichino</t>
  </si>
  <si>
    <t>Via P. Raimondi 19 (Calata Capodichino)</t>
  </si>
  <si>
    <t>+39 081 2311919</t>
  </si>
  <si>
    <t>NARH150006@istruzione.it</t>
  </si>
  <si>
    <t>www.ipseoaducadibuonvicino.edu.it</t>
  </si>
  <si>
    <t>NARH150006</t>
  </si>
  <si>
    <t>NARH150006@pec.istruzione.it</t>
  </si>
  <si>
    <t>Bassin Naples Est. Sezione Servizi Culturali et Spectacle.</t>
  </si>
  <si>
    <t>SIP Hôtellerie/Restauration</t>
  </si>
  <si>
    <t>Approche standard IPSEOA — proche aéroport Capodichino</t>
  </si>
  <si>
    <t>IT-S-049</t>
  </si>
  <si>
    <t>IPSEOA A. Esposito Ferraioli (Napoli)</t>
  </si>
  <si>
    <t>Corso Malta 147</t>
  </si>
  <si>
    <t>+39 081 7500060</t>
  </si>
  <si>
    <t>NARH17000B@istruzione.it</t>
  </si>
  <si>
    <t>www.ipsseoferraioli.it</t>
  </si>
  <si>
    <t>NARH17000B</t>
  </si>
  <si>
    <t>NARH17000B@pec.istruzione.it</t>
  </si>
  <si>
    <t>Profil hybride. À cibler SIP enogastronomie en priorité.</t>
  </si>
  <si>
    <t>SIP Hôtellerie/Restauration · Sanité/Assistance sociale</t>
  </si>
  <si>
    <t>https://www.ipsseoaferraioli.edu.it/</t>
  </si>
  <si>
    <t>IPSEOA récent (issu fusion) — double vocation HR + santé</t>
  </si>
  <si>
    <t>IT-S-050</t>
  </si>
  <si>
    <t>IPSEOA Raffaele Viviani (Castellammare di Stabia)</t>
  </si>
  <si>
    <t>Castellammare di Stabia</t>
  </si>
  <si>
    <t>Côte sorrentine</t>
  </si>
  <si>
    <t>Via Annunziatella 23</t>
  </si>
  <si>
    <t>NARH04000G@istruzione.it</t>
  </si>
  <si>
    <t>www.alberghieroviviani.edu.it</t>
  </si>
  <si>
    <t>NARH04000G</t>
  </si>
  <si>
    <t>NARH04000G@pec.istruzione.it</t>
  </si>
  <si>
    <t>Levier puissant pour l'ouverture sur le bassin touristique le plus francophile de Campania.</t>
  </si>
  <si>
    <t>SIP Hôtellerie/Restauration — couplage côte sorrentine</t>
  </si>
  <si>
    <t>https://www.alberghieroviviani.edu.it/</t>
  </si>
  <si>
    <t>IPSEOA stratégique côte sorrentine — entrée bassin Sorrento/Pompei</t>
  </si>
  <si>
    <t>IT-S-051</t>
  </si>
  <si>
    <t>IPSEOA F. De Gennaro (Vico Equense)</t>
  </si>
  <si>
    <t>Vico Equense</t>
  </si>
  <si>
    <t>Via Santa Maria del Toro</t>
  </si>
  <si>
    <t>NARH09000R@istruzione.it</t>
  </si>
  <si>
    <t>www.ipssardegennaro.edu.it</t>
  </si>
  <si>
    <t>NARH09000R</t>
  </si>
  <si>
    <t>NARH09000R@pec.istruzione.it</t>
  </si>
  <si>
    <t>Très ancré territoire (DECO Pizza di Vico, arte casearia). PCTO actif.</t>
  </si>
  <si>
    <t>SIP Hôtellerie/Restauration · stage côte amalfitaine</t>
  </si>
  <si>
    <t>https://www.ipssardegennaro.edu.it/</t>
  </si>
  <si>
    <t>IPSEOA côte sorrentine — second vecteur SIP zone Vico Equense</t>
  </si>
  <si>
    <t>IT-S-052</t>
  </si>
  <si>
    <t>Ist. Sup. Vittorio Veneto (Napoli) — sez. Enogastronomia/Servizi Commerciali</t>
  </si>
  <si>
    <t>Naples Ouest (Fuorigrotta)</t>
  </si>
  <si>
    <t>Viale dei Pianeti 1/A</t>
  </si>
  <si>
    <t>NAIS098007@istruzione.it</t>
  </si>
  <si>
    <t>www.vittoriovenetonapoli.edu.it</t>
  </si>
  <si>
    <t>NAIS098007</t>
  </si>
  <si>
    <t>NAIS098007@pec.istruzione.it</t>
  </si>
  <si>
    <t>Profil couvrant à la fois ServCom et IPSEOA. Approche groupée possible.</t>
  </si>
  <si>
    <t>SIP Hôtellerie · Servizi Commerciali (multi-indirizzo)</t>
  </si>
  <si>
    <t>IS multi-indirizzo Naples ouest — entrée pluri-cible</t>
  </si>
  <si>
    <t>IT-S-053</t>
  </si>
  <si>
    <t>ISIS d'Este-Caracciolo (Napoli) — sez. IPSEOA + Made in Italy</t>
  </si>
  <si>
    <t>Via Giacomo Savarese 60</t>
  </si>
  <si>
    <t>NAIS118007@istruzione.it</t>
  </si>
  <si>
    <t>isabelladestecaracciolo.it</t>
  </si>
  <si>
    <t>NAIS118007</t>
  </si>
  <si>
    <t>NAIS118007@pec.istruzione.it</t>
  </si>
  <si>
    <t>IS pluri-indirizzo. Made in Italy = accroche valorisation patrimoine. [Session 9 — bascule Liste B validée audit stagiaire lundi]</t>
  </si>
  <si>
    <t>SIP Hôtellerie · Made in Italy artigianato</t>
  </si>
  <si>
    <t>Raimondo Rosalba &lt;rosaube73@gmail.com&gt;</t>
  </si>
  <si>
    <t>ISIS Naples centre — couplage IPSEOA + Made in Italy unique</t>
  </si>
  <si>
    <t>IT-S-054</t>
  </si>
  <si>
    <t>Liceo Classico Statale G.B. Vico (Napoli) — sez. Esabac</t>
  </si>
  <si>
    <t>Naples Centre (Vomero)</t>
  </si>
  <si>
    <t>Via Salvator Rosa 117</t>
  </si>
  <si>
    <t>+39 081 5448652</t>
  </si>
  <si>
    <t>NAPC09000V@istruzione.it</t>
  </si>
  <si>
    <t>www.liceoviconapoli.edu.it</t>
  </si>
  <si>
    <t>Esabac</t>
  </si>
  <si>
    <t>NAPC09000V</t>
  </si>
  <si>
    <t>NAPC09000V@pec.istruzione.it</t>
  </si>
  <si>
    <t>Esabac digitale, PCTO Università Federico II et Orientale, programme Trans'Alp officiel.</t>
  </si>
  <si>
    <t>SCL · UDF · échanges Esabac · Trans'Alp Campania-Nancy/Metz</t>
  </si>
  <si>
    <t>https://www.liceoviconapoli.edu.it/liceo-linguistico-digitale-esabac/</t>
  </si>
  <si>
    <t>Cible TOP — Esabac actif, sezione H opzione internazionale francese</t>
  </si>
  <si>
    <t>IT-S-055</t>
  </si>
  <si>
    <t>Liceo Linguistico Pagano (Napoli) — sez. Esabac</t>
  </si>
  <si>
    <t>Naples Chiaia</t>
  </si>
  <si>
    <t>Via Andrea d'Isernia 40</t>
  </si>
  <si>
    <t>NAIS08700R@istruzione.it</t>
  </si>
  <si>
    <t>www.ispagano.edu.it</t>
  </si>
  <si>
    <t>NAIS08700R</t>
  </si>
  <si>
    <t>NAIS08700R@pec.istruzione.it</t>
  </si>
  <si>
    <t>Spécificité quadriennale (rare). Un des 2 Esabac centraux de Naples.</t>
  </si>
  <si>
    <t>SCL · UDF · Esabac · Liceo quadriennale Linguistico</t>
  </si>
  <si>
    <t>https://www.tuttitalia.it/campania/59-napoli/81-scuole/liceo-linguistico/</t>
  </si>
  <si>
    <t>Liceo Linguistico Esabac quadriennale — profil TOP rare</t>
  </si>
  <si>
    <t>IT-S-056</t>
  </si>
  <si>
    <t>Liceo Linguistico Suor Orsola Benincasa (Napoli) — Esabac + Cambridge</t>
  </si>
  <si>
    <t>Naples Centre (Suor Orsola)</t>
  </si>
  <si>
    <t>Via Suor Orsola 10</t>
  </si>
  <si>
    <t>+39 081 2522254</t>
  </si>
  <si>
    <t>licei.sob@unisob.na.it</t>
  </si>
  <si>
    <t>www.scuolesob.it</t>
  </si>
  <si>
    <t>NAPL19500R</t>
  </si>
  <si>
    <t>Lié à l'Université Suor Orsola Benincasa. Public CSP+. Profil cible UDF.</t>
  </si>
  <si>
    <t>SCL · UDF · Esabac avec opzione giuridico-aziendale · Cambridge</t>
  </si>
  <si>
    <t>https://www.liceisob.it/liceo-linguistico/</t>
  </si>
  <si>
    <t>Esabac + Cambridge paritario — profil double diplôme excellence</t>
  </si>
  <si>
    <t>IT-S-057</t>
  </si>
  <si>
    <t>Liceo Statale E.P. Fonseca (Napoli)</t>
  </si>
  <si>
    <t>Via Benedetto Croce 2</t>
  </si>
  <si>
    <t>+39 081 2520054</t>
  </si>
  <si>
    <t>NAPM010006@istruzione.it</t>
  </si>
  <si>
    <t>www.liceofonseca.edu.it</t>
  </si>
  <si>
    <t>NAPM010006</t>
  </si>
  <si>
    <t>NAPM010006@pec.istruzione.it</t>
  </si>
  <si>
    <t>Multi-indirizzo. Stable. Approche standard SCL.</t>
  </si>
  <si>
    <t>Liceo Linguistico statale historique Naples centre</t>
  </si>
  <si>
    <t>IT-S-058</t>
  </si>
  <si>
    <t>Liceo Statale Don Lorenzo Milani (Napoli)</t>
  </si>
  <si>
    <t>Liceo Linguistico/Sci.Umane/Artistico (statale)</t>
  </si>
  <si>
    <t>Naples Ouest (Soccavo)</t>
  </si>
  <si>
    <t>Viale 2 Giugno Zona Laghetto</t>
  </si>
  <si>
    <t>+39 081 7529680</t>
  </si>
  <si>
    <t>NAPM10000C@istruzione.it</t>
  </si>
  <si>
    <t>www.donmilaninapoli.edu.it</t>
  </si>
  <si>
    <t>NAPM10000C</t>
  </si>
  <si>
    <t>NAPM10000C@pec.istruzione.it</t>
  </si>
  <si>
    <t>Profil pluraliste (Lingua + Sci.Umane + Artistico). Volume élèves élevé. [Session 9 — bascule Liste B validée audit stagiaire lundi]</t>
  </si>
  <si>
    <t>https://www.donmilaninapoli.edu.it/linguistico/</t>
  </si>
  <si>
    <t>Bina Cavaliere &lt;cavalierebina@live.it&gt;</t>
  </si>
  <si>
    <t>Liceo statale pluri-indirizzo Naples ouest</t>
  </si>
  <si>
    <t>IT-S-059</t>
  </si>
  <si>
    <t>Liceo Statale Comenio (Napoli)</t>
  </si>
  <si>
    <t>Naples Nord</t>
  </si>
  <si>
    <t>Via Saverio Gatto 16/C</t>
  </si>
  <si>
    <t>+39 081 5921222</t>
  </si>
  <si>
    <t>NAPM160004@istruzione.it</t>
  </si>
  <si>
    <t>www.liceocomenio.edu.it</t>
  </si>
  <si>
    <t>NAPM160004</t>
  </si>
  <si>
    <t>NAPM160004@pec.istruzione.it</t>
  </si>
  <si>
    <t>Bassin moins desservi. Volume modeste. À tester en couplage Margherita.</t>
  </si>
  <si>
    <t>SCL</t>
  </si>
  <si>
    <t>Bruna Lepre</t>
  </si>
  <si>
    <t>Liceo Linguistico Naples nord — approche standard</t>
  </si>
  <si>
    <t>IT-S-060</t>
  </si>
  <si>
    <t>Liceo Linguistico Publio Virgilio Marone (Meta di Sorrento)</t>
  </si>
  <si>
    <t>Meta</t>
  </si>
  <si>
    <t>À compléter</t>
  </si>
  <si>
    <t>NAPC30000P@istruzione.it</t>
  </si>
  <si>
    <t>www.liceovirgiliometa.edu.it</t>
  </si>
  <si>
    <t>NAPC30000P</t>
  </si>
  <si>
    <t>NAPC30000P@pec.istruzione.it</t>
  </si>
  <si>
    <t>Programme actif francophonie (Nobel 2019, ambassades, Federico II). Cible TOP couronne sorrentine.</t>
  </si>
  <si>
    <t>SCL · UDF · Esabac · stages francophones</t>
  </si>
  <si>
    <t>https://www.liceovirgiliometa.edu.it/indirizzo-di-studio/liceo-linguistico/</t>
  </si>
  <si>
    <t>Liceo Linguistico Esabac côte sorrentine — partenariats francophones documentés</t>
  </si>
  <si>
    <t>IT-S-061</t>
  </si>
  <si>
    <t>Liceo Statale Alfano I (Salerno) — sez. Esabac</t>
  </si>
  <si>
    <t>Salerno</t>
  </si>
  <si>
    <t>Salerno centre</t>
  </si>
  <si>
    <t>+39 089 333147</t>
  </si>
  <si>
    <t>SAPM020007@istruzione.it</t>
  </si>
  <si>
    <t>www.liceoalfano1.edu.it</t>
  </si>
  <si>
    <t>SAPM020007</t>
  </si>
  <si>
    <t>SAPM020007@pec.istruzione.it</t>
  </si>
  <si>
    <t>Premier liceo linguistico italien à proposer la traduction cinétélé. Profil très distinctif. [Session 9 — bascule Liste B validée audit stagiaire lundi]</t>
  </si>
  <si>
    <t>SCL · UDF · Esabac · option Film Adaptor (sous-titrage)</t>
  </si>
  <si>
    <t>https://www.tuttitalia.it/campania/29-salerno/27-scuole/cap-84132/</t>
  </si>
  <si>
    <t>Elisabetta Barone &lt;elisabettabarone1960@gmail.com&gt;</t>
  </si>
  <si>
    <t>Cible TOP Salerno — Esabac + Film Adaptor unique en Italie</t>
  </si>
  <si>
    <t>IT-S-062</t>
  </si>
  <si>
    <t>IPSEOA S. Caterina da Siena - Amendola (Salerno)</t>
  </si>
  <si>
    <t>Via Lazzarelli</t>
  </si>
  <si>
    <t>SARH06901T@istruzione.it</t>
  </si>
  <si>
    <t>santacaterina-amendola.it</t>
  </si>
  <si>
    <t>SARH06901T</t>
  </si>
  <si>
    <t>SARH06901T@pec.istruzione.it</t>
  </si>
  <si>
    <t>Sezione IPSEOA d'un IS multi-indirizzo (avec ITE Amendola). Approche couplée pertinente.</t>
  </si>
  <si>
    <t>IPSEOA Salerno centre — couplage IS multi-indirizzo</t>
  </si>
  <si>
    <t>IT-S-063</t>
  </si>
  <si>
    <t>ITE G. Amendola (Salerno) — sez. AFM + Turismo</t>
  </si>
  <si>
    <t>Via Lazzarelli 12</t>
  </si>
  <si>
    <t>SATD06901X@istruzione.it</t>
  </si>
  <si>
    <t>SATD06901X</t>
  </si>
  <si>
    <t>SATD06901X@pec.istruzione.it</t>
  </si>
  <si>
    <t>Adossé IPSEOA Caterina. Sezione Turismo précieuse en Costiera.</t>
  </si>
  <si>
    <t>SIP Tourisme · stages Salerno · couplage IPSEOA Caterina</t>
  </si>
  <si>
    <t>ITE sezione Turismo Salerno — bassin Côte amalfitaine</t>
  </si>
  <si>
    <t>IT-S-064</t>
  </si>
  <si>
    <t>IPSAR Nocera Inferiore (Salerno)</t>
  </si>
  <si>
    <t>Nocera Inferiore</t>
  </si>
  <si>
    <t>Agro Nocerino</t>
  </si>
  <si>
    <t>Via Napoli 37</t>
  </si>
  <si>
    <t>SARH02000C@istruzione.it</t>
  </si>
  <si>
    <t>SARH02000C</t>
  </si>
  <si>
    <t>SARH02000C@pec.istruzione.it</t>
  </si>
  <si>
    <t>Vocation locale forte. Approche standard SIP.</t>
  </si>
  <si>
    <t>https://www.corsiturismo.it/diploma-di-tecnico-dei-servizi-della-ristorazione-elenco-scuole-in-campania/</t>
  </si>
  <si>
    <t>IPSEOA bassin Agro Nocerino — moins exposé que côte</t>
  </si>
  <si>
    <t>IT-S-065</t>
  </si>
  <si>
    <t>IIS R. Virtuoso (Salerno) — sez. IPSEOA</t>
  </si>
  <si>
    <t>Via Salvatore Calenda 6</t>
  </si>
  <si>
    <t>SARH050007@istruzione.it</t>
  </si>
  <si>
    <t>SARH050007</t>
  </si>
  <si>
    <t>SARH050007@pec.istruzione.it</t>
  </si>
  <si>
    <t>À traiter en complément de Caterina pour couvrir Salerno élargie.</t>
  </si>
  <si>
    <t>SIP Hôtellerie/Restauration · 2e IPSEOA Salerno</t>
  </si>
  <si>
    <t>Second IPSEOA Salerno — alternative à Caterina</t>
  </si>
  <si>
    <t>IT-S-066</t>
  </si>
  <si>
    <t>IPC Sorrento (Sorrento) — sez. IPSCT</t>
  </si>
  <si>
    <t>Sorrento</t>
  </si>
  <si>
    <t>Piazza Tasso 39</t>
  </si>
  <si>
    <t>NARC15000R@istruzione.it</t>
  </si>
  <si>
    <t>NARC15000R</t>
  </si>
  <si>
    <t>NARC15000R@pec.istruzione.it</t>
  </si>
  <si>
    <t>Note : géographiquement Sorrento mais province NA. Comptabilité Napoli métropole.</t>
  </si>
  <si>
    <t>SIP Tourisme · stages côte sorrentine</t>
  </si>
  <si>
    <t>https://www.corsiturismo.it/diploma-di-tecnico-dei-servizi-turistici-elenco-scuole-in-campania/</t>
  </si>
  <si>
    <t>IPC Sorrento centre — IPSCT cœur tourisme côte sorrentine</t>
  </si>
  <si>
    <t>IT-S-067</t>
  </si>
  <si>
    <t>Liceo Statale Alessandro Manzoni (Caserta) — sez. Esabac</t>
  </si>
  <si>
    <t>Caserta</t>
  </si>
  <si>
    <t>Caserta centre</t>
  </si>
  <si>
    <t>CEPM010005@istruzione.it</t>
  </si>
  <si>
    <t>liceomanzonicaserta.edu.it</t>
  </si>
  <si>
    <t>CEPM010005</t>
  </si>
  <si>
    <t>CEPM010005@pec.istruzione.it</t>
  </si>
  <si>
    <t>Programme Trans'Alp Campania-Nancy/Metz formalisé. Réseau Esabac Campania.</t>
  </si>
  <si>
    <t>SCL · UDF · Esabac · Trans'Alp avec Académie Nancy-Metz</t>
  </si>
  <si>
    <t>https://liceomanzonicaserta.edu.it/pagine/liceo-linguistico-esabac</t>
  </si>
  <si>
    <t>Cible TOP Caserta — Esabac actif + Trans'Alp opérationnel</t>
  </si>
  <si>
    <t>IT-S-068</t>
  </si>
  <si>
    <t>IPSEOA Le Streghe (Caserta)</t>
  </si>
  <si>
    <t>CERH02000Q@istruzione.it</t>
  </si>
  <si>
    <t>CERH02000Q</t>
  </si>
  <si>
    <t>CERH02000Q@pec.istruzione.it</t>
  </si>
  <si>
    <t>Bassin patrimonial fort (Reggia). Profil SIP standard.</t>
  </si>
  <si>
    <t>IPSEOA Caserta — référence locale enogastronomie</t>
  </si>
  <si>
    <t>IT-S-069</t>
  </si>
  <si>
    <t>Liceo Linguistico Statale Pietro Giannone (Caserta)</t>
  </si>
  <si>
    <t>CEPC01000A@istruzione.it</t>
  </si>
  <si>
    <t>CEPC01000A</t>
  </si>
  <si>
    <t>CEPC01000A@pec.istruzione.it</t>
  </si>
  <si>
    <t>À approcher en complément Manzoni pour couvrir le bassin Caserta.</t>
  </si>
  <si>
    <t>Liceo Linguistico Caserta — alternative non-Esabac à Manzoni</t>
  </si>
  <si>
    <t>IT-S-070</t>
  </si>
  <si>
    <t>ITE M. Buonarroti (Caserta) — sez. Turismo</t>
  </si>
  <si>
    <t>CETD040002@istruzione.it</t>
  </si>
  <si>
    <t>CETD040002</t>
  </si>
  <si>
    <t>CETD040002@pec.istruzione.it</t>
  </si>
  <si>
    <t>Profil ITT classique. À tester en couplage IPSEOA Le Streghe.</t>
  </si>
  <si>
    <t>SIP Tourisme · stages Reggia/territoire</t>
  </si>
  <si>
    <t>ITT Caserta — sezione Turismo bassin Reggia</t>
  </si>
  <si>
    <t>IT-S-071</t>
  </si>
  <si>
    <t>IPSEOA Salvatore Pizzi (Capua, Caserta)</t>
  </si>
  <si>
    <t>Capua</t>
  </si>
  <si>
    <t>Caserta · Capua</t>
  </si>
  <si>
    <t>CERH050003@istruzione.it</t>
  </si>
  <si>
    <t>CERH050003</t>
  </si>
  <si>
    <t>CERH050003@pec.istruzione.it</t>
  </si>
  <si>
    <t>À approcher si IPSEOA Le Streghe insuffisant pour couvrir bassin élargi.</t>
  </si>
  <si>
    <t>IPSEOA Capua — alternative Caserta nord</t>
  </si>
  <si>
    <t>IT-S-072</t>
  </si>
  <si>
    <t>Liceo Statale Publio Virgilio Marone (Avellino)</t>
  </si>
  <si>
    <t>Liceo Linguistico/Classico/Sci.Umane (statale)</t>
  </si>
  <si>
    <t>Avellino</t>
  </si>
  <si>
    <t>Avellino centre</t>
  </si>
  <si>
    <t>AVPC10000R@istruzione.it</t>
  </si>
  <si>
    <t>AVPC10000R</t>
  </si>
  <si>
    <t>AVPC10000R@pec.istruzione.it</t>
  </si>
  <si>
    <t>Affectation directe M13 Petrillo. Bassin proche.</t>
  </si>
  <si>
    <t>Liceo Avellino centre — cible prioritaire mandataire M13 Petrillo</t>
  </si>
  <si>
    <t>IT-S-073</t>
  </si>
  <si>
    <t>IPSEOA Manlio Rossi-Doria (Avellino)</t>
  </si>
  <si>
    <t>AVRH010008@istruzione.it</t>
  </si>
  <si>
    <t>AVRH010008</t>
  </si>
  <si>
    <t>AVRH010008@pec.istruzione.it</t>
  </si>
  <si>
    <t>Lien identitaire fort avec terroir Irpinia (vins Taurasi, fromages). Cible SIP avec ancrage local.</t>
  </si>
  <si>
    <t>SIP Hôtellerie/Restauration · valorisation produits Irpinia (vins, fromages)</t>
  </si>
  <si>
    <t>Pedrini Eugenia</t>
  </si>
  <si>
    <t>IPSEOA emblématique Irpinia — affectation prioritaire M13 Petrillo</t>
  </si>
  <si>
    <t>IT-S-074</t>
  </si>
  <si>
    <t>Liceo Statale P.S. Mancini (Avellino)</t>
  </si>
  <si>
    <t>AVPM01000P@istruzione.it</t>
  </si>
  <si>
    <t>AVPM01000P</t>
  </si>
  <si>
    <t>AVPM01000P@pec.istruzione.it</t>
  </si>
  <si>
    <t>À approcher en complément Virgilio Marone pour densifier Avellino.</t>
  </si>
  <si>
    <t>Liceo statale Avellino — second levier mandataire Petrillo</t>
  </si>
  <si>
    <t>IT-S-075</t>
  </si>
  <si>
    <t>Liceo Linguistico Carlo Rinaldo Croce (Avellino)</t>
  </si>
  <si>
    <t>AVPC020005@istruzione.it</t>
  </si>
  <si>
    <t>AVPC020005</t>
  </si>
  <si>
    <t>AVPC020005@pec.istruzione.it</t>
  </si>
  <si>
    <t>Profil SCL clair. Vérifier statut Esabac via DS.</t>
  </si>
  <si>
    <t>Liceo Linguistico Avellino centre — bassin M13 Petrillo</t>
  </si>
  <si>
    <t>IT-S-076</t>
  </si>
  <si>
    <t>ITE L. Amabile (Avellino) — sez. Turismo</t>
  </si>
  <si>
    <t>AVTD05000B@istruzione.it</t>
  </si>
  <si>
    <t>AVTD05000B</t>
  </si>
  <si>
    <t>AVTD05000B@pec.istruzione.it</t>
  </si>
  <si>
    <t>Volume modeste. À tester en couplage avec Rossi-Doria.</t>
  </si>
  <si>
    <t>SIP Tourisme · valorisation Irpinia</t>
  </si>
  <si>
    <t>ITT Avellino — couplage SIP avec IPSEOA Rossi-Doria</t>
  </si>
  <si>
    <t>IT-S-077</t>
  </si>
  <si>
    <t>IISS Giulio Cesare (Bari) — sez. Esabac</t>
  </si>
  <si>
    <t>Bari</t>
  </si>
  <si>
    <t>Bari centre</t>
  </si>
  <si>
    <t>BAIS06400P@istruzione.it</t>
  </si>
  <si>
    <t>www.iissgiuliocesare.edu.it</t>
  </si>
  <si>
    <t>BAIS06400P</t>
  </si>
  <si>
    <t>BAIS06400P@pec.istruzione.it</t>
  </si>
  <si>
    <t>Affectation prioritaire M14 Sikias. Profil mature, structuré, ouvertures internationales.</t>
  </si>
  <si>
    <t>SCL · UDF · Esabac · CLIL</t>
  </si>
  <si>
    <t>https://www.iissgiuliocesare.edu.it/indirizzo-di-studio/liceo-linguistico/</t>
  </si>
  <si>
    <t>Croisé : 4 contact(s)</t>
  </si>
  <si>
    <t>rossana moretti / Alessandra Miglietta / MANZARI DOMENICA / +1</t>
  </si>
  <si>
    <t>Cible TOP Bari — Esabac actif + CLIL méthodologie</t>
  </si>
  <si>
    <t>IT-S-078</t>
  </si>
  <si>
    <t>Liceo Linguistico Marco Polo (Bari) — sez. Esabac</t>
  </si>
  <si>
    <t>Bari Picone</t>
  </si>
  <si>
    <t>Viale Giuseppe Bartolo 4/6</t>
  </si>
  <si>
    <t>BAIS05900B@istruzione.it</t>
  </si>
  <si>
    <t>www.marcopolobari.edu.it</t>
  </si>
  <si>
    <t>BAIS05900B</t>
  </si>
  <si>
    <t>BAIS05900B@pec.istruzione.it</t>
  </si>
  <si>
    <t>Affectation M14 Sikias. Articulation rare Liceo Esabac + ITE = double porte d'entrée. [Session 9 — bascule Liste B validée audit stagiaire lundi]</t>
  </si>
  <si>
    <t>SCL · UDF · Esabac · couplage Liceo Lin + ITE</t>
  </si>
  <si>
    <t>https://www.tuttitalia.it/puglia/95-bari/30-scuole/liceo-linguistico/</t>
  </si>
  <si>
    <t>Carlone Emanuela &lt;emanuela.carlone@hotmail.it&gt;</t>
  </si>
  <si>
    <t>Cible TOP — Liceo Linguistico Esabac doublé d'un ITE Tourisme/AFM</t>
  </si>
  <si>
    <t>IT-S-079</t>
  </si>
  <si>
    <t>Liceo G. Bianchi Dottula (Bari) — sez. Esabac</t>
  </si>
  <si>
    <t>Corso Mazzini 114</t>
  </si>
  <si>
    <t>+39 080 5277835</t>
  </si>
  <si>
    <t>BAPM010001@istruzione.it</t>
  </si>
  <si>
    <t>www.liceobianchidottula.edu.it</t>
  </si>
  <si>
    <t>BAPM010001</t>
  </si>
  <si>
    <t>BAPM010001@pec.istruzione.it</t>
  </si>
  <si>
    <t>Affectation M14. Bari concentre 3 Esabac actifs — densité exceptionnelle. [Session 9 — bascule Liste B validée audit stagiaire lundi]</t>
  </si>
  <si>
    <t>SCL · UDF · Esabac · Liceo Sci.Umane</t>
  </si>
  <si>
    <t>Annamaria Guerra &lt;guerraannamaria@yahoo.it&gt;</t>
  </si>
  <si>
    <t>Cible TOP — 3e Liceo Esabac Bari (avec Giulio Cesare et Marco Polo)</t>
  </si>
  <si>
    <t>IT-S-080</t>
  </si>
  <si>
    <t>L.S. e L.C. Annessa Convitto Cirillo (Bari)</t>
  </si>
  <si>
    <t>Liceo Classico/Linguistico (sez. IIS Cirillo)</t>
  </si>
  <si>
    <t>Via D. Cirillo 33</t>
  </si>
  <si>
    <t>+39 080 5421855</t>
  </si>
  <si>
    <t>BAPS02000E@istruzione.it</t>
  </si>
  <si>
    <t>BAPS02000E</t>
  </si>
  <si>
    <t>BAPS02000E@pec.istruzione.it</t>
  </si>
  <si>
    <t>Affectation M14. Profil multi-orientations. Volume élèves significatif.</t>
  </si>
  <si>
    <t>SCL · UDF · pluri-indirizzo (Class + Sci + Ling + Mus)</t>
  </si>
  <si>
    <t>Liceo pluri-indirizzo Convitto Cirillo Bari</t>
  </si>
  <si>
    <t>IT-S-081</t>
  </si>
  <si>
    <t>IPSSAR Armando Perotti (Bari)</t>
  </si>
  <si>
    <t>Bari Carbonara</t>
  </si>
  <si>
    <t>BARH02000T@istruzione.it</t>
  </si>
  <si>
    <t>BARH02000T</t>
  </si>
  <si>
    <t>BARH02000T@pec.istruzione.it</t>
  </si>
  <si>
    <t>Affectation M14 prioritaire. Bassin demande forte SIP en Puglia.</t>
  </si>
  <si>
    <t>IPSEOA emblématique Bari — référence locale enogastronomie</t>
  </si>
  <si>
    <t>IT-S-082</t>
  </si>
  <si>
    <t>ITES Marco Polo (Bari) — sez. Turismo + AFM</t>
  </si>
  <si>
    <t>BATD05901P@istruzione.it</t>
  </si>
  <si>
    <t>BATD05901P</t>
  </si>
  <si>
    <t>BATD05901P@pec.istruzione.it</t>
  </si>
  <si>
    <t>Approche couplée Liceo Marco Polo IT-S-078. Synergie possible.</t>
  </si>
  <si>
    <t>SIP Tourisme · couplage Liceo Esabac (sœur)</t>
  </si>
  <si>
    <t>ITE Marco Polo — sezione Turismo articulée Liceo Esabac</t>
  </si>
  <si>
    <t>IT-S-083</t>
  </si>
  <si>
    <t>ITSE De Viti De Marco (Valenzano, Bari)</t>
  </si>
  <si>
    <t>Valenzano</t>
  </si>
  <si>
    <t>Bari sud</t>
  </si>
  <si>
    <t>BATD30000B@istruzione.it</t>
  </si>
  <si>
    <t>BATD30000B</t>
  </si>
  <si>
    <t>BATD30000B@pec.istruzione.it</t>
  </si>
  <si>
    <t>Profil ITT modeste. À tester en couplage IPSEOA. [Session 9 — bascule Liste B validée audit stagiaire lundi]</t>
  </si>
  <si>
    <t>SIP Tourisme · couronne Bari sud</t>
  </si>
  <si>
    <t>Barbara Losito &lt;lositobarbara@gmail.com&gt;</t>
  </si>
  <si>
    <t>ITE couronne Bari sud — alternative ITES centro</t>
  </si>
  <si>
    <t>IT-S-084</t>
  </si>
  <si>
    <t>Liceo Statale Don Lorenzo Milani (Acquaviva delle Fonti, Bari)</t>
  </si>
  <si>
    <t>Acquaviva delle Fonti</t>
  </si>
  <si>
    <t>Murge</t>
  </si>
  <si>
    <t>BAPM05000G@istruzione.it</t>
  </si>
  <si>
    <t>BAPM05000G</t>
  </si>
  <si>
    <t>BAPM05000G@pec.istruzione.it</t>
  </si>
  <si>
    <t>Affectation M14. Étend la couverture vers le sud des Murge.</t>
  </si>
  <si>
    <t>Liceo Linguistico Murge baresi — couverture intérieur Bari</t>
  </si>
  <si>
    <t>IT-S-085</t>
  </si>
  <si>
    <t>Liceo Classico F. Capece (Maglie, Lecce) — sez. Esabac + Confucio</t>
  </si>
  <si>
    <t>Maglie</t>
  </si>
  <si>
    <t>Lecce</t>
  </si>
  <si>
    <t>Salento intérieur</t>
  </si>
  <si>
    <t>LEPC11000C@istruzione.it</t>
  </si>
  <si>
    <t>liceocapece.edu.it</t>
  </si>
  <si>
    <t>LEPC11000C</t>
  </si>
  <si>
    <t>LEPC11000C@pec.istruzione.it</t>
  </si>
  <si>
    <t>Profil exceptionnel. Affectation M14. Approche couplage SCL + UDF + Esabac formation.</t>
  </si>
  <si>
    <t>SCL · UDF · Esabac + Aula Confucio (cinese 3e langue) · stages francophones</t>
  </si>
  <si>
    <t>https://liceocapece.edu.it/indirizzo-di-studio/liceo-linguistico-esabac/</t>
  </si>
  <si>
    <t>Cible TOP Salento — Esabac + Aula Confucio unique Sud Italie · certif HSK</t>
  </si>
  <si>
    <t>IT-S-086</t>
  </si>
  <si>
    <t>Liceo Classico Palmieri (Lecce) — sez. Esabac</t>
  </si>
  <si>
    <t>Lecce centre</t>
  </si>
  <si>
    <t>Viale dell'Università 12</t>
  </si>
  <si>
    <t>LEPC01000G@istruzione.it</t>
  </si>
  <si>
    <t>LEPC01000G</t>
  </si>
  <si>
    <t>LEPC01000G@pec.istruzione.it</t>
  </si>
  <si>
    <t>Liceo référence Lecce centre. Volume Esabac documenté (27 candidats USR). [Session 9 — bascule Liste B validée audit stagiaire lundi]</t>
  </si>
  <si>
    <t>SCL · UDF · Esabac · Liceo Classico historique Lecce</t>
  </si>
  <si>
    <t>https://usplecce.it/index.php?Itemid=203&amp;download=1645%3A1797&amp;id=13%3Aurp&amp;option=com_phocadownload&amp;view=category</t>
  </si>
  <si>
    <t>Paola De Lumè &lt;delumepaola@gmail.com&gt;</t>
  </si>
  <si>
    <t>Cible TOP Lecce — Esabac actif Liceo Classico historique</t>
  </si>
  <si>
    <t>IT-S-087</t>
  </si>
  <si>
    <t>Liceo Linguistico Marcelline (Lecce)</t>
  </si>
  <si>
    <t>Viale Otranto 67</t>
  </si>
  <si>
    <t>LEPL015009@istruzione.it</t>
  </si>
  <si>
    <t>LEPL015009</t>
  </si>
  <si>
    <t>LEPL015009@pec.istruzione.it</t>
  </si>
  <si>
    <t>Profil clientèle aisée. Approche standard SCL premium.</t>
  </si>
  <si>
    <t>SCL · UDF · Liceo paritaire CSP+</t>
  </si>
  <si>
    <t>Liceo Linguistico paritaire Lecce — public CSP+</t>
  </si>
  <si>
    <t>IT-S-088</t>
  </si>
  <si>
    <t>IPSSEOA A. Moro (Otranto, Lecce)</t>
  </si>
  <si>
    <t>Otranto</t>
  </si>
  <si>
    <t>Salento côtier</t>
  </si>
  <si>
    <t>LERH03000P@istruzione.it</t>
  </si>
  <si>
    <t>LERH03000P</t>
  </si>
  <si>
    <t>LERH03000P@pec.istruzione.it</t>
  </si>
  <si>
    <t>Otranto = haut lieu touristique. Cible SIP très porteur.</t>
  </si>
  <si>
    <t>SIP Hôtellerie/Restauration · côte Salento orientale</t>
  </si>
  <si>
    <t>IPSEOA cœur Salento côtier — bassin tourisme premium</t>
  </si>
  <si>
    <t>IT-S-089</t>
  </si>
  <si>
    <t>ITES Calasso (Lecce) — sez. Turismo</t>
  </si>
  <si>
    <t>LETD04000A@istruzione.it</t>
  </si>
  <si>
    <t>LETD04000A</t>
  </si>
  <si>
    <t>LETD04000A@pec.istruzione.it</t>
  </si>
  <si>
    <t>À approcher en complément Capece et Palmieri pour pluri-cible.</t>
  </si>
  <si>
    <t>SIP Tourisme · stages Salento</t>
  </si>
  <si>
    <t>ITT Lecce centre — sezione Turismo Salento</t>
  </si>
  <si>
    <t>IT-S-090</t>
  </si>
  <si>
    <t>Liceo Aristosseno (Taranto) — sez. Esabac + multi-certif</t>
  </si>
  <si>
    <t>Taranto</t>
  </si>
  <si>
    <t>Taranto centre</t>
  </si>
  <si>
    <t>TAPC070005@istruzione.it</t>
  </si>
  <si>
    <t>TAPC070005</t>
  </si>
  <si>
    <t>TAPC070005@pec.istruzione.it</t>
  </si>
  <si>
    <t>Profil rare : centre certifications multilingues. Levier diversification économique Taranto. [Session 9 — bascule Liste B validée audit stagiaire lundi]</t>
  </si>
  <si>
    <t>SCL · UDF · Esabac + DELF + DELE + Goethe + Cambridge (sede accreditata)</t>
  </si>
  <si>
    <t>https://unica.istruzione.gov.it/cercalatuascuola/render/document/TAPC070005;jsessionid=hHU1J-bSxAECDcy1o9NvML59?prgDoc=1&amp;codTipFil=2</t>
  </si>
  <si>
    <t>Anna Maria Scuro &lt;annamaria.scuro@gmail.com&gt; | Annalisa Palmieri &lt;annalisapalmi33@gmail.com&gt;</t>
  </si>
  <si>
    <t>Cible TOP Taranto — Esabac + sede DELF/DELE/Goethe/Cambridge multi-certifs</t>
  </si>
  <si>
    <t>IT-S-091</t>
  </si>
  <si>
    <t>IPSSEOA Mediterraneo (Pulsano, Taranto)</t>
  </si>
  <si>
    <t>Pulsano</t>
  </si>
  <si>
    <t>Côte ionienne</t>
  </si>
  <si>
    <t>TARH03000B@istruzione.it</t>
  </si>
  <si>
    <t>TARH03000B</t>
  </si>
  <si>
    <t>TARH03000B@pec.istruzione.it</t>
  </si>
  <si>
    <t>Vocation locale. À tester en couplage SIP avec Aristosseno.</t>
  </si>
  <si>
    <t>SIP Hôtellerie/Restauration · côte ionienne</t>
  </si>
  <si>
    <t>IPSEOA côte ionienne — bassin tourisme moins exposé</t>
  </si>
  <si>
    <t>IT-S-092</t>
  </si>
  <si>
    <t>ITE V. Pitagora (Taranto) — sez. Turismo + AFM</t>
  </si>
  <si>
    <t>TATD08000A@istruzione.it</t>
  </si>
  <si>
    <t>TATD08000A</t>
  </si>
  <si>
    <t>TATD08000A@pec.istruzione.it</t>
  </si>
  <si>
    <t>À tester pour diversification Taranto post-industrie.</t>
  </si>
  <si>
    <t>SIP Tourisme · diversification Taranto</t>
  </si>
  <si>
    <t>ITT Taranto centre — sezione Turismo</t>
  </si>
  <si>
    <t>IT-S-093</t>
  </si>
  <si>
    <t>Liceo Statale Vittorino da Feltre (Taranto)</t>
  </si>
  <si>
    <t>TAPM04000P@istruzione.it</t>
  </si>
  <si>
    <t>TAPM04000P</t>
  </si>
  <si>
    <t>TAPM04000P@pec.istruzione.it</t>
  </si>
  <si>
    <t>À approcher en complément Aristosseno.</t>
  </si>
  <si>
    <t>Liceo Linguistico Taranto — alternative non-Esabac</t>
  </si>
  <si>
    <t>IT-S-094</t>
  </si>
  <si>
    <t>Liceo Statale Carolina Poerio (Foggia) — sez. Esabac</t>
  </si>
  <si>
    <t>Foggia</t>
  </si>
  <si>
    <t>Foggia centre</t>
  </si>
  <si>
    <t>FGPM03000E@istruzione.it</t>
  </si>
  <si>
    <t>FGPM03000E</t>
  </si>
  <si>
    <t>FGPM03000E@pec.istruzione.it</t>
  </si>
  <si>
    <t>Bassin Foggia (Capitanata) sous-couvert. Esabac = porte d'entrée majeure.</t>
  </si>
  <si>
    <t>Cible TOP Foggia — Esabac actif</t>
  </si>
  <si>
    <t>IT-S-095</t>
  </si>
  <si>
    <t>IPSEOA Enrico Mattei (Vieste, Foggia)</t>
  </si>
  <si>
    <t>Vieste</t>
  </si>
  <si>
    <t>Gargano côte</t>
  </si>
  <si>
    <t>FGRH010002@istruzione.it</t>
  </si>
  <si>
    <t>FGRH010002</t>
  </si>
  <si>
    <t>FGRH010002@pec.istruzione.it</t>
  </si>
  <si>
    <t>Vieste = capitale tourisme Gargano. Cible SIP très porteur.</t>
  </si>
  <si>
    <t>SIP Hôtellerie/Restauration · côte Gargano</t>
  </si>
  <si>
    <t>IPSEOA cœur Gargano — bassin tourisme côtier puissant</t>
  </si>
  <si>
    <t>IT-S-096</t>
  </si>
  <si>
    <t>Liceo Statale L. Lanza-G. Perugini (Foggia)</t>
  </si>
  <si>
    <t>FGPC15000C@istruzione.it</t>
  </si>
  <si>
    <t>FGPC15000C</t>
  </si>
  <si>
    <t>FGPC15000C@pec.istruzione.it</t>
  </si>
  <si>
    <t>À approcher en complément du Liceo Esabac.</t>
  </si>
  <si>
    <t>Liceo Foggia centre — alternative Carolina Poerio</t>
  </si>
  <si>
    <t>IT-S-097</t>
  </si>
  <si>
    <t>ITE Pasquale Giannone (San Marco in Lamis, Foggia) — sez. Turismo</t>
  </si>
  <si>
    <t>San Marco in Lamis</t>
  </si>
  <si>
    <t>Gargano intérieur</t>
  </si>
  <si>
    <t>FGTD08000B@istruzione.it</t>
  </si>
  <si>
    <t>FGTD08000B</t>
  </si>
  <si>
    <t>FGTD08000B@pec.istruzione.it</t>
  </si>
  <si>
    <t>Bassin tourisme spécifique. Approche niche.</t>
  </si>
  <si>
    <t>SIP Tourisme · sanctuaires Padre Pio</t>
  </si>
  <si>
    <t>ITT Gargano intérieur — pèlerinage Padre Pio</t>
  </si>
  <si>
    <t>IT-S-098</t>
  </si>
  <si>
    <t>Liceo Statale E. Palumbo (Brindisi) — sez. Esabac</t>
  </si>
  <si>
    <t>Brindisi</t>
  </si>
  <si>
    <t>Brindisi centre</t>
  </si>
  <si>
    <t>BRPM01000T@istruzione.it</t>
  </si>
  <si>
    <t>BRPM01000T</t>
  </si>
  <si>
    <t>BRPM01000T@pec.istruzione.it</t>
  </si>
  <si>
    <t>Bassin Brindisi (port + côte adriatique). Esabac = entrée structurante.</t>
  </si>
  <si>
    <t>Cible TOP Brindisi — Esabac actif</t>
  </si>
  <si>
    <t>IT-S-099</t>
  </si>
  <si>
    <t>IPSSAR S. Pertini (Brindisi)</t>
  </si>
  <si>
    <t>Via Appia 2</t>
  </si>
  <si>
    <t>BRRH010005@istruzione.it</t>
  </si>
  <si>
    <t>BRRH010005</t>
  </si>
  <si>
    <t>BRRH010005@pec.istruzione.it</t>
  </si>
  <si>
    <t>Affectation M14. Couplage SIP avec Palumbo Esabac structurant.</t>
  </si>
  <si>
    <t>SIP Hôtellerie/Restauration · couplage port adriatique</t>
  </si>
  <si>
    <t>IPSEOA Brindisi — référence enogastronomie ville-port</t>
  </si>
  <si>
    <t>IT-S-100</t>
  </si>
  <si>
    <t>ITT Marco Polo (Brindisi) — sez. Turismo</t>
  </si>
  <si>
    <t>BRTD05000P@istruzione.it</t>
  </si>
  <si>
    <t>BRTD05000P</t>
  </si>
  <si>
    <t>BRTD05000P@pec.istruzione.it</t>
  </si>
  <si>
    <t>Profil ITT classique. Couplage Pertini envisageable.</t>
  </si>
  <si>
    <t>SIP Tourisme · port adriatique</t>
  </si>
  <si>
    <t>ITT Brindisi — sezione Turismo port adriatique</t>
  </si>
  <si>
    <t>IT-S-101</t>
  </si>
  <si>
    <t>Liceo Classico B. Telesio (Cosenza) — sez. Esabac (Liceo Classico Europeo) — capofila Rete Esabac Calabria</t>
  </si>
  <si>
    <t>Liceo Classico (statale, Esabac · Liceo Classico Europeo)</t>
  </si>
  <si>
    <t>Cosenza</t>
  </si>
  <si>
    <t>Cosenza centre</t>
  </si>
  <si>
    <t>Via Felice Migliori 4</t>
  </si>
  <si>
    <t>CSPC010007@istruzione.it</t>
  </si>
  <si>
    <t>https://www.liceotelesiocosenza.edu.it</t>
  </si>
  <si>
    <t>Domenico De Luca</t>
  </si>
  <si>
    <t>CSPC010007</t>
  </si>
  <si>
    <t>CSPC010007@pec.istruzione.it</t>
  </si>
  <si>
    <t>TOP Calabria — capofila régionale Rete Esabac · 13 lycées affiliés · gemellaggio Loubet Valence (Drôme) + Lure (Haute-Saône) actifs</t>
  </si>
  <si>
    <t>SCL · UDF · Esabac · échange Lycée Loubet Valence + Lure</t>
  </si>
  <si>
    <t>https://www.liceotelesiocosenza.edu.it/indirizzo-di-studio/liceo-classico-europeo-esabac/</t>
  </si>
  <si>
    <t>Approche prioritaire Annick (1er cercle) — capofila Rete Esabac Calabria, gemellaggio Loubet Valence et Lure (2026), interlocuteur Prof.ssa Teresa Romano (référente Esabac)</t>
  </si>
  <si>
    <t>IT-S-102</t>
  </si>
  <si>
    <t>Liceo Convitto Nazionale T. Campanella (Reggio Calabria) — sez. Esabac</t>
  </si>
  <si>
    <t>Liceo Classico/Linguistico (statale, Esabac · Convitto)</t>
  </si>
  <si>
    <t>Reggio Calabria</t>
  </si>
  <si>
    <t>Reggio Calabria centre</t>
  </si>
  <si>
    <t>Via Aschenez 180</t>
  </si>
  <si>
    <t>RCVC010005@istruzione.it</t>
  </si>
  <si>
    <t>https://www.convittocampanella.edu.it</t>
  </si>
  <si>
    <t>RCVC010005</t>
  </si>
  <si>
    <t>RCVC010005@pec.istruzione.it</t>
  </si>
  <si>
    <t>Convitto Nazionale = format résidentiel, capacité d'accueillir partenariats avec hébergement intégré. Rare au sud.</t>
  </si>
  <si>
    <t>SCL · UDF · Esabac · Convitto (résidentiel)</t>
  </si>
  <si>
    <t>https://www.cosenzaduepuntozero.it/liceo-classico-telesio-nasce-la-rete-delle-scuole-esabac-della-calabria/</t>
  </si>
  <si>
    <t>Cible structurante Reggio Calabria — Convitto avec internat permet séjours longs · seul Esabac de la métropole</t>
  </si>
  <si>
    <t>IT-S-103</t>
  </si>
  <si>
    <t>IIS Einaudi-Alvaro (Palmi RC) — sez. Esabac</t>
  </si>
  <si>
    <t>IIS — Liceo Linguistico (statale, Esabac)</t>
  </si>
  <si>
    <t>Palmi</t>
  </si>
  <si>
    <t>Plaine de Gioia Tauro</t>
  </si>
  <si>
    <t>RCIS01900Q@istruzione.it</t>
  </si>
  <si>
    <t>RCIS01900Q</t>
  </si>
  <si>
    <t>RCIS01900Q@pec.istruzione.it</t>
  </si>
  <si>
    <t>Couverture côte tyrrhénienne sud · port Gioia Tauro 1er hub conteneurs Méditerranée · 4ème Esabac Rete Calabria</t>
  </si>
  <si>
    <t>SCL · UDF · Esabac · zone tourisme côte tyrrhénienne</t>
  </si>
  <si>
    <t>Approche M3 Mabel ou recrutement mandataire Calabria à venir — zone Plaine Gioia Tauro à fort potentiel touristique</t>
  </si>
  <si>
    <t>IT-S-104</t>
  </si>
  <si>
    <t>IPSSEOA K. Wojtyla (Catanzaro Lido) — Hôtellerie-Restauration</t>
  </si>
  <si>
    <t>Catanzaro Lido</t>
  </si>
  <si>
    <t>Catanzaro</t>
  </si>
  <si>
    <t>Côte ionique Catanzaro</t>
  </si>
  <si>
    <t>CZRH010008@istruzione.it</t>
  </si>
  <si>
    <t>CZRH010008</t>
  </si>
  <si>
    <t>CZRH010008@pec.istruzione.it</t>
  </si>
  <si>
    <t>Capitale régionale Calabria · IPSEOA structurant pour PCTO Hôtellerie côte ionique</t>
  </si>
  <si>
    <t>SIP Hôtellerie-Restauration · PCTO · stages côte ionique</t>
  </si>
  <si>
    <t>https://www.tuttitalia.it/calabria/provincia-di-catanzaro/88-scuole/istituto-superiore/</t>
  </si>
  <si>
    <t>Cible IPSEOA chef-lieu Calabria — capacité PCTO sur côte ionique</t>
  </si>
  <si>
    <t>IT-S-105</t>
  </si>
  <si>
    <t>ITT L. Da Vinci (Reggio Calabria) — Tourisme</t>
  </si>
  <si>
    <t>RCTN02000T@istruzione.it</t>
  </si>
  <si>
    <t>RCTN02000T</t>
  </si>
  <si>
    <t>RCTN02000T@pec.istruzione.it</t>
  </si>
  <si>
    <t>ITT Tourisme métropole Reggio — Aspromonte = parc UNESCO depuis 2024</t>
  </si>
  <si>
    <t>SIP Tourisme · PCTO · stages détroit Messine</t>
  </si>
  <si>
    <t>https://www.tuttitalia.it/calabria/70-reggio-calabria/66-scuole/istituto-superiore/</t>
  </si>
  <si>
    <t>Cible ITT métropole Reggio — bassin détroit Messine + Aspromonte</t>
  </si>
  <si>
    <t>IT-S-106</t>
  </si>
  <si>
    <t>IPSEOA San Francesco di Paola (Reggio Calabria)</t>
  </si>
  <si>
    <t>RCRH02000G@istruzione.it</t>
  </si>
  <si>
    <t>RCRH02000G</t>
  </si>
  <si>
    <t>RCRH02000G@pec.istruzione.it</t>
  </si>
  <si>
    <t>IPSEOA Reggio Calabria — métropole, francophonie héritage Magna Grecia</t>
  </si>
  <si>
    <t>SIP Hôtellerie-Restauration · PCTO</t>
  </si>
  <si>
    <t>IPSEOA Reggio centre — couvre métropole + couronne</t>
  </si>
  <si>
    <t>IT-S-107</t>
  </si>
  <si>
    <t>ITT Galilei (Lamezia Terme CZ) — Tourisme &amp; Énergie</t>
  </si>
  <si>
    <t>Lamezia Terme</t>
  </si>
  <si>
    <t>Plaine Lamezia · aéroport SUF</t>
  </si>
  <si>
    <t>CZTN02000R@istruzione.it</t>
  </si>
  <si>
    <t>CZTN02000R</t>
  </si>
  <si>
    <t>CZTN02000R@pec.istruzione.it</t>
  </si>
  <si>
    <t>Aéroport Lamezia = 3ème hub Sud Italie · facilite SCL/SIP Air France via Roma</t>
  </si>
  <si>
    <t>SIP Tourisme · PCTO · proximité aéroport SUF</t>
  </si>
  <si>
    <t>Cible ITT Lamezia — porte d'entrée Calabria, hub aéroportuaire</t>
  </si>
  <si>
    <t>IT-S-108</t>
  </si>
  <si>
    <t>IPSSEOA G. Falcone (Praia a Mare CS) — Hôtellerie-Restauration</t>
  </si>
  <si>
    <t>Praia a Mare</t>
  </si>
  <si>
    <t>Riviera dei Cedri (côte tyrrhénienne nord)</t>
  </si>
  <si>
    <t>CSRH04000G@istruzione.it</t>
  </si>
  <si>
    <t>CSRH04000G</t>
  </si>
  <si>
    <t>CSRH04000G@pec.istruzione.it</t>
  </si>
  <si>
    <t>Riviera dei Cedri · zone Bandiera Blu · accessible Naples via A2 (3h)</t>
  </si>
  <si>
    <t>SIP Hôtellerie-Restauration · PCTO · côte tyrrhénienne nord (Riviera dei Cedri)</t>
  </si>
  <si>
    <t>https://www.tuttitalia.it/calabria/provincia-di-cosenza/78-scuole/istituto-superiore/</t>
  </si>
  <si>
    <t>IPSEOA Riviera dei Cedri — bassin tourisme franco-européen + proximité Basilicata Maratea</t>
  </si>
  <si>
    <t>IT-S-109</t>
  </si>
  <si>
    <t>Liceo Linguistico G. Galluppi (Catanzaro)</t>
  </si>
  <si>
    <t>Catanzaro centre · capitale régionale</t>
  </si>
  <si>
    <t>CZPC04000T@istruzione.it</t>
  </si>
  <si>
    <t>CZPC04000T</t>
  </si>
  <si>
    <t>CZPC04000T@pec.istruzione.it</t>
  </si>
  <si>
    <t>Linguistico capitale régionale · Université Magna Graecia partenaire potentiel UDF</t>
  </si>
  <si>
    <t>SCL · Liceo Linguistico · stages linguistiques</t>
  </si>
  <si>
    <t>Liceo Linguistico chef-lieu Calabria — pôle universitaire Magna Graecia</t>
  </si>
  <si>
    <t>IT-S-110</t>
  </si>
  <si>
    <t>Liceo Scientifico Pitagora (Rende CS) — sez. Esabac</t>
  </si>
  <si>
    <t>Liceo Scientifico (statale, Esabac)</t>
  </si>
  <si>
    <t>Rende</t>
  </si>
  <si>
    <t>Rende · pôle universitaire UNICAL</t>
  </si>
  <si>
    <t>CSPS210004@istruzione.it</t>
  </si>
  <si>
    <t>CSPS210004</t>
  </si>
  <si>
    <t>CSPS210004@pec.istruzione.it</t>
  </si>
  <si>
    <t>Esabac scientifique · accolé UNICAL (Université Calabria) = pôle franco-italien Med-Sciences</t>
  </si>
  <si>
    <t>SCL · UDF · Esabac · proximité UNICAL</t>
  </si>
  <si>
    <t>Cible Esabac scientifique Rende — adossé pôle universitaire UNICAL</t>
  </si>
  <si>
    <t>IT-S-111</t>
  </si>
  <si>
    <t>Liceo Classico G.V. Gravina (Crotone)</t>
  </si>
  <si>
    <t>Liceo Classico (statale, Esabac)</t>
  </si>
  <si>
    <t>Crotone</t>
  </si>
  <si>
    <t>Crotone · côte ionique</t>
  </si>
  <si>
    <t>KRPC010008@istruzione.it</t>
  </si>
  <si>
    <t>KRPC010008</t>
  </si>
  <si>
    <t>KRPC010008@pec.istruzione.it</t>
  </si>
  <si>
    <t>Crotone = capitale historique Magna Grecia (Pythagore) · 4ème Esabac Calabria · niche patrimoine</t>
  </si>
  <si>
    <t>SCL · UDF · Esabac · stages côte ionique Magna Grecia</t>
  </si>
  <si>
    <t>Cible Esabac classique Crotone — patrimoine Magna Grecia exceptionnel</t>
  </si>
  <si>
    <t>IT-S-112</t>
  </si>
  <si>
    <t>IIS Polo Liceale (Corigliano-Rossano CS) — sez. Esabac</t>
  </si>
  <si>
    <t>IIS — Liceo Linguistico/Scientifico (statale, Esabac)</t>
  </si>
  <si>
    <t>Corigliano-Rossano</t>
  </si>
  <si>
    <t>Sibaritide · plaine de Sybaris</t>
  </si>
  <si>
    <t>CSIS06800B@istruzione.it</t>
  </si>
  <si>
    <t>CSIS06800B</t>
  </si>
  <si>
    <t>CSIS06800B@pec.istruzione.it</t>
  </si>
  <si>
    <t>Corigliano-Rossano = comune fusionné 2018 = 3ème ville Calabria · zone Sybaris UNESCO [Session 9 — bascule Liste B validée audit stagiaire lundi]</t>
  </si>
  <si>
    <t>SCL · UDF · Esabac · patrimoine Magna Grecia (Sybaris)</t>
  </si>
  <si>
    <t>Teresa Mitidieri &lt;teresamiti@libero.it&gt;</t>
  </si>
  <si>
    <t>Cible Esabac Sibaritide — comune fusionné 2018 (3ème ville Calabria)</t>
  </si>
  <si>
    <t>IT-S-113</t>
  </si>
  <si>
    <t>Convitto Nazionale Vittorio Emanuele II (Cagliari) — Liceo Classico Europeo Esabac</t>
  </si>
  <si>
    <t>Liceo Classico (statale, Esabac · Liceo Classico Europeo · Convitto)</t>
  </si>
  <si>
    <t>Cagliari</t>
  </si>
  <si>
    <t>Cagliari métropole</t>
  </si>
  <si>
    <t>Via Pintus s.n. Loc. Terramaini</t>
  </si>
  <si>
    <t>070 8006930</t>
  </si>
  <si>
    <t>CAVC010001@istruzione.it</t>
  </si>
  <si>
    <t>https://www.convittocagliari.edu.it</t>
  </si>
  <si>
    <t>CAVC010001</t>
  </si>
  <si>
    <t>CAVC010001@pec.istruzione.it</t>
  </si>
  <si>
    <t>Convitto Cagliari = Liceo Classico Européen Esabac · format résidentiel · seul du genre en Sardaigne · partenaire structurant</t>
  </si>
  <si>
    <t>SCL · UDF · Esabac · Convitto (résidentiel) · liceo classico européen</t>
  </si>
  <si>
    <t>https://www.convittocagliari.edu.it/index.php/liceo-classico-europeo</t>
  </si>
  <si>
    <t>TOP Sardegna — Convitto Nazionale, internat permet séjours longs, seul Liceo Classico Europeo Esabac de l'île</t>
  </si>
  <si>
    <t>IT-S-114</t>
  </si>
  <si>
    <t>Liceo Classico-Linguistico A. Gramsci (Olbia) — sez. Esabac</t>
  </si>
  <si>
    <t>Olbia</t>
  </si>
  <si>
    <t>Sassari</t>
  </si>
  <si>
    <t>Olbia · Costa Smeralda · aéroport OLB</t>
  </si>
  <si>
    <t>Via Anglona 16</t>
  </si>
  <si>
    <t>SSPC09000P@istruzione.it</t>
  </si>
  <si>
    <t>https://www.liceogramsciolbia.edu.it</t>
  </si>
  <si>
    <t>SSPC09000P</t>
  </si>
  <si>
    <t>SSPC09000P@pec.istruzione.it</t>
  </si>
  <si>
    <t>Liceo Esabac d'Olbia · ferries directs Olbia ↔ Toulon/Marseille · zone Costa Smeralda francophile [Session 9 — bascule Liste B validée audit stagiaire lundi]</t>
  </si>
  <si>
    <t>SCL · UDF · Esabac · stages Costa Smeralda · aéroport Olbia</t>
  </si>
  <si>
    <t>https://www.sassaritoday.it/attualita/open-day-liceo-gramsci-olbia.html</t>
  </si>
  <si>
    <t>Tania Morais Pires &lt;tani81@gmail.com&gt;</t>
  </si>
  <si>
    <t>TOP Sardegna Nord — Esabac Gramsci Olbia · porte d'entrée Costa Smeralda + ferries vers France (Toulon, Marseille)</t>
  </si>
  <si>
    <t>IT-S-115</t>
  </si>
  <si>
    <t>IPSAR Costa Smeralda (Arzachena SS) — Hôtellerie</t>
  </si>
  <si>
    <t>Arzachena</t>
  </si>
  <si>
    <t>Costa Smeralda · Porto Cervo</t>
  </si>
  <si>
    <t>SSRH030005@istruzione.it</t>
  </si>
  <si>
    <t>SSRH030005</t>
  </si>
  <si>
    <t>SSRH030005@pec.istruzione.it</t>
  </si>
  <si>
    <t>IPSAR Costa Smeralda · stages possibles dans hôtels Aga Khan · clientèle francophone forte (Riviera française)</t>
  </si>
  <si>
    <t>SIP Hôtellerie-Restauration · PCTO Costa Smeralda · clientèle internationale</t>
  </si>
  <si>
    <t>https://www.unionesarda.it/news-sardegna/gallura/ad-arzachena-apre-il-liceo-linguistico-s3gnrtnc</t>
  </si>
  <si>
    <t>Cible IPSEOA prioritaire — Costa Smeralda = vitrine Hôtellerie de luxe Italie</t>
  </si>
  <si>
    <t>IT-S-116</t>
  </si>
  <si>
    <t>IPSEOA Tortolì (NU) — Hôtellerie-Restauration</t>
  </si>
  <si>
    <t>Tortolì</t>
  </si>
  <si>
    <t>Nuoro</t>
  </si>
  <si>
    <t>Ogliastra · côte orientale</t>
  </si>
  <si>
    <t>Via A. Scorcu 12/A</t>
  </si>
  <si>
    <t>NURH010007@istruzione.it</t>
  </si>
  <si>
    <t>NURH010007</t>
  </si>
  <si>
    <t>NURH010007@pec.istruzione.it</t>
  </si>
  <si>
    <t>IPSEOA Tortolì · Ogliastra moins saturée que Costa Smeralda · port Arbatax accessible</t>
  </si>
  <si>
    <t>SIP Hôtellerie-Restauration · PCTO · côte ogliastra</t>
  </si>
  <si>
    <t>https://www.tuttitalia.it/sardegna/86-scuole/liceo-classico/</t>
  </si>
  <si>
    <t>IPSEOA Ogliastra — couvre côte est Sardaigne</t>
  </si>
  <si>
    <t>IT-S-117</t>
  </si>
  <si>
    <t>ITT Tourisme M. Pira (Siniscola NU)</t>
  </si>
  <si>
    <t>Siniscola</t>
  </si>
  <si>
    <t>Baronia · côte orientale</t>
  </si>
  <si>
    <t>NUTN02000Q@istruzione.it</t>
  </si>
  <si>
    <t>NUTN02000Q</t>
  </si>
  <si>
    <t>NUTN02000Q@pec.istruzione.it</t>
  </si>
  <si>
    <t>ITT Siniscola · Baronia francophone (résidences secondaires françaises)</t>
  </si>
  <si>
    <t>SIP Tourisme · PCTO · côte Baronia</t>
  </si>
  <si>
    <t>https://www.tuttitalia.it/sardegna/provincia-di-nuoro/47-scuole/istituto-superiore/</t>
  </si>
  <si>
    <t>ITT côte est Baronia — alternative à Costa Smeralda saturée</t>
  </si>
  <si>
    <t>IT-S-118</t>
  </si>
  <si>
    <t>IPSEOA Sassari (SS) — Hôtellerie-Restauration</t>
  </si>
  <si>
    <t>Sassari métropole</t>
  </si>
  <si>
    <t>SSRH010001@istruzione.it</t>
  </si>
  <si>
    <t>SSRH010001</t>
  </si>
  <si>
    <t>SSRH010001@pec.istruzione.it</t>
  </si>
  <si>
    <t>Sassari = 2ème ville Sardaigne · aéroport Alghero AHO = porte directe Toulouse/Marseille</t>
  </si>
  <si>
    <t>SIP Hôtellerie-Restauration · PCTO Alghero · aéroport AHO</t>
  </si>
  <si>
    <t>https://www.tuttitalia.it/sardegna/provincia-di-sassari/48-scuole/istituto-superiore/</t>
  </si>
  <si>
    <t>IPSEOA Sassari — accès aéroport Alghero (Ryanair Toulouse, Marseille, Paris)</t>
  </si>
  <si>
    <t>IT-S-119</t>
  </si>
  <si>
    <t>Liceo Linguistico Castelvi (Sassari) — opzione internazionale</t>
  </si>
  <si>
    <t>Liceo Linguistico (statale, opzione internazionale)</t>
  </si>
  <si>
    <t>Viale E. Berlinguer 2</t>
  </si>
  <si>
    <t>SSPM010006@istruzione.it</t>
  </si>
  <si>
    <t>https://www.liceocastelvi.edu.it</t>
  </si>
  <si>
    <t>SSPM010006</t>
  </si>
  <si>
    <t>SSPM010006@pec.istruzione.it</t>
  </si>
  <si>
    <t>Castelvi Sassari · 4 licei sous une même direction · pôle universitaire 2ème ville</t>
  </si>
  <si>
    <t>SCL · UDF · liceo linguistico avec doppio diploma</t>
  </si>
  <si>
    <t>https://www.liceocastelvi.edu.it/index.php/i-nostri-4-licei</t>
  </si>
  <si>
    <t>rita clara loi / Serra Yolande / Dott. Gianfranco Strinna</t>
  </si>
  <si>
    <t>Linguistico Sassari structurant — doppio diploma international (espagnol mais ouverture FR possible)</t>
  </si>
  <si>
    <t>IT-S-120</t>
  </si>
  <si>
    <t>IIS Fermi (Ozieri SS) — sez. Esabac Tecnologico (économique)</t>
  </si>
  <si>
    <t>Istituto Tecnico Economico (statale, Esabac Tecnologico)</t>
  </si>
  <si>
    <t>Ozieri</t>
  </si>
  <si>
    <t>Logudoro · centre Sardegna</t>
  </si>
  <si>
    <t>SSIS027005@istruzione.it</t>
  </si>
  <si>
    <t>SSIS027005</t>
  </si>
  <si>
    <t>SSIS027005@pec.istruzione.it</t>
  </si>
  <si>
    <t>Fermi Ozieri = Esabac Techno · spécificité économique-AFM · réseau intercommunal sur 3 communes</t>
  </si>
  <si>
    <t>SCL · UDF · Esabac Techno · stages économique-AFM</t>
  </si>
  <si>
    <t>https://www.lanuovasardegna.it/sassari/cronaca/2013/10/16/news/ok-al-diploma-in-lingua-francese-1.7936744</t>
  </si>
  <si>
    <t>Esabac Techno (économique-AFM) — rare en Sud Italie · couvre 3 communes (Ozieri, Buddusò, Bono)</t>
  </si>
  <si>
    <t>IT-S-121</t>
  </si>
  <si>
    <t>Liceo Scientifico G. Marconi (Sassari)</t>
  </si>
  <si>
    <t>Via Solari 2</t>
  </si>
  <si>
    <t>SSPS010002@istruzione.it</t>
  </si>
  <si>
    <t>https://www.scientifico2.it</t>
  </si>
  <si>
    <t>SSPS010002</t>
  </si>
  <si>
    <t>SSPS010002@pec.istruzione.it</t>
  </si>
  <si>
    <t>LS Marconi Sassari · pivot scientifique · accès Erasmus+ KA1</t>
  </si>
  <si>
    <t>UDF · échanges scolaires France</t>
  </si>
  <si>
    <t>https://www.elencoscuole.eu/tipo/?region=sardegna</t>
  </si>
  <si>
    <t>Maria Victoria Vacca</t>
  </si>
  <si>
    <t>Liceo Scientifico structurant Sassari — base candidature Erasmus+</t>
  </si>
  <si>
    <t>IT-S-122</t>
  </si>
  <si>
    <t>Liceo Classico-Scientifico Asproni (Nuoro)</t>
  </si>
  <si>
    <t>Nuoro · Barbagia</t>
  </si>
  <si>
    <t>NUPC010003@istruzione.it</t>
  </si>
  <si>
    <t>NUPC010003</t>
  </si>
  <si>
    <t>NUPC010003@pec.istruzione.it</t>
  </si>
  <si>
    <t>Asproni Nuoro = scuola polo Ambito 3 (Nuoro-Marghine-Baronia-Barbagia) · couvre intérieur Sardaigne</t>
  </si>
  <si>
    <t>SCL · UDF · échanges France</t>
  </si>
  <si>
    <t>https://docenti.formazionedssardegna.net/scuole-polo</t>
  </si>
  <si>
    <t>Jeanne Spano</t>
  </si>
  <si>
    <t>Liceo Classico Nuoro — capitale Barbagia, scuola polo Ambito 3</t>
  </si>
  <si>
    <t>IT-S-123</t>
  </si>
  <si>
    <t>Liceo Linguistico L. Da Vinci (Potenza) — sez. Esabac</t>
  </si>
  <si>
    <t>Potenza</t>
  </si>
  <si>
    <t>Potenza centre · capitale régionale</t>
  </si>
  <si>
    <t>PZPS04000B@istruzione.it</t>
  </si>
  <si>
    <t>PZPS04000B</t>
  </si>
  <si>
    <t>PZPS04000B@pec.istruzione.it</t>
  </si>
  <si>
    <t>Da Vinci Potenza = SEUL Esabac Basilicata (cf. boom Esabac 2015 : 1 lycée seul) · monopôle régional · cible structurante</t>
  </si>
  <si>
    <t>SCL · UDF · Esabac · stages linguistiques · Liceo Sci. Umane</t>
  </si>
  <si>
    <t>TOP Basilicata — UNIQUE Esabac de la région · capitale régionale · pôle universitaire</t>
  </si>
  <si>
    <t>IT-S-124</t>
  </si>
  <si>
    <t>IPSSAR M. di Savoia (Matera)</t>
  </si>
  <si>
    <t>Matera</t>
  </si>
  <si>
    <t>Matera centre · Sassi UNESCO</t>
  </si>
  <si>
    <t>MTRH010005@istruzione.it</t>
  </si>
  <si>
    <t>MTRH010005</t>
  </si>
  <si>
    <t>MTRH010005@pec.istruzione.it</t>
  </si>
  <si>
    <t>Matera Capitale Européenne Culture 2019 = effet réseau actif · partenariats avec Marseille 2013 · IPSEOA seul Sassi</t>
  </si>
  <si>
    <t>SIP Hôtellerie-Restauration · PCTO Sassi · héritage Capitale Européenne Culture 2019</t>
  </si>
  <si>
    <t>https://www.tuttitalia.it/basilicata/provincia-di-matera/87-scuole/istituto-superiore/</t>
  </si>
  <si>
    <t>Cible IPSEOA Matera — héritage Capitale Européenne Culture 2019 · partenariats français possibles via réseau CEC (Marseille 2013)</t>
  </si>
  <si>
    <t>IT-S-125</t>
  </si>
  <si>
    <t>ITT M. Loperfido (Matera) — Tourisme</t>
  </si>
  <si>
    <t>MTTN01000R@istruzione.it</t>
  </si>
  <si>
    <t>MTTN01000R</t>
  </si>
  <si>
    <t>MTTN01000R@pec.istruzione.it</t>
  </si>
  <si>
    <t>ITT Loperfido · spécificité tourisme culturel · Sassi 1 million visiteurs/an post-CEC 2019</t>
  </si>
  <si>
    <t>SIP Tourisme · PCTO · réseau Sassi UNESCO</t>
  </si>
  <si>
    <t>ITT Tourisme Matera — capacités d'accueil PCTO sur tourisme culturel Sassi</t>
  </si>
  <si>
    <t>IT-S-126</t>
  </si>
  <si>
    <t>Liceo Classico Q. O. Flacco (Potenza)</t>
  </si>
  <si>
    <t>PZPC050007@istruzione.it</t>
  </si>
  <si>
    <t>PZPC050007</t>
  </si>
  <si>
    <t>PZPC050007@pec.istruzione.it</t>
  </si>
  <si>
    <t>LC Flacco Potenza · pôle universitaire UNIBAS · base potentielle UDF</t>
  </si>
  <si>
    <t>SCL · UDF · échanges France · Magna Grecia heritage</t>
  </si>
  <si>
    <t>https://www.tuttitalia.it/basilicata/provincia-di-potenza/86-scuole/liceo-classico/</t>
  </si>
  <si>
    <t>Liceo Classico Potenza centre — pôle universitaire UNIBAS</t>
  </si>
  <si>
    <t>IT-S-127</t>
  </si>
  <si>
    <t>Liceo Linguistico T. Stigliani (Matera)</t>
  </si>
  <si>
    <t>MTPM01000Q@istruzione.it</t>
  </si>
  <si>
    <t>MTPM01000Q</t>
  </si>
  <si>
    <t>MTPM01000Q@pec.istruzione.it</t>
  </si>
  <si>
    <t>LL Stigliani Matera · profite encore du momentum CEC 2019 · partenariats internationaux actifs [Session 9 — bascule Liste B validée audit stagiaire lundi]</t>
  </si>
  <si>
    <t>SCL · UDF · stages linguistiques · réseau CEC 2019</t>
  </si>
  <si>
    <t>Scarangella Maria &lt;mscarangella7@gmail.com&gt;</t>
  </si>
  <si>
    <t>Liceo Linguistico Matera — exploite réseau international post-CEC 2019</t>
  </si>
  <si>
    <t>IT-S-128</t>
  </si>
  <si>
    <t>IPSEOA F. De Sanctis (Termoli CB) — Hôtellerie-Restauration</t>
  </si>
  <si>
    <t>Termoli</t>
  </si>
  <si>
    <t>Campobasso</t>
  </si>
  <si>
    <t>Côte adriatique Molise · port Termoli</t>
  </si>
  <si>
    <t>CBRH010004@istruzione.it</t>
  </si>
  <si>
    <t>CBRH010004</t>
  </si>
  <si>
    <t>CBRH010004@pec.istruzione.it</t>
  </si>
  <si>
    <t>Termoli = unique sortie maritime Molise · port + Tremiti = niche tourisme protégé</t>
  </si>
  <si>
    <t>SIP Hôtellerie-Restauration · PCTO · port Termoli · ferries Tremiti</t>
  </si>
  <si>
    <t>https://www.tuttitalia.it/molise/provincia-di-campobasso/29-scuole/istituto-superiore/</t>
  </si>
  <si>
    <t>IPSEOA Termoli — seule côte du Molise (35 km) · port + îles Tremiti</t>
  </si>
  <si>
    <t>IT-S-129</t>
  </si>
  <si>
    <t>ITT G. Boccardi (Termoli CB) — Tourisme</t>
  </si>
  <si>
    <t>CBTD030007@istruzione.it</t>
  </si>
  <si>
    <t>CBTD030007</t>
  </si>
  <si>
    <t>CBTD030007@pec.istruzione.it</t>
  </si>
  <si>
    <t>ITT Boccardi · côte Molise + villages albanais (arbëreshë) intérieur · niche identitaire</t>
  </si>
  <si>
    <t>SIP Tourisme · PCTO · côte Molise + arrière-pays</t>
  </si>
  <si>
    <t>ITT Termoli — seul ITT Tourisme côte molise</t>
  </si>
  <si>
    <t>IT-S-130</t>
  </si>
  <si>
    <t>Liceo Linguistico M. Pagano (Campobasso) — sez. Esabac</t>
  </si>
  <si>
    <t>Campobasso · capitale régionale</t>
  </si>
  <si>
    <t>CBPM010008@istruzione.it</t>
  </si>
  <si>
    <t>CBPM010008</t>
  </si>
  <si>
    <t>CBPM010008@pec.istruzione.it</t>
  </si>
  <si>
    <t>M. Pagano Campobasso = Esabac capitale Molise · UNIMOL voisine = pôle UDF naturel · 4 Esabac total Molise</t>
  </si>
  <si>
    <t>SCL · UDF · Esabac · stages linguistiques</t>
  </si>
  <si>
    <t>https://www.mim.gov.it/esabac</t>
  </si>
  <si>
    <t>TOP Molise — Esabac chef-lieu régional · couvre 4 Esabac historiques Molise (cf. recensement 2015)</t>
  </si>
  <si>
    <t>IT-S-131</t>
  </si>
  <si>
    <t>IPSEOA San Francesco di Paola (Cosenza)</t>
  </si>
  <si>
    <t>CSRH010003@istruzione.it</t>
  </si>
  <si>
    <t>CSRH010003</t>
  </si>
  <si>
    <t>CSRH010003@pec.istruzione.it</t>
  </si>
  <si>
    <t>IPSEOA chef-lieu provincial — relais naturel pour PCTO Cosenza</t>
  </si>
  <si>
    <t>SIP Hôtellerie-Restauration · PCTO · capitale provinciale</t>
  </si>
  <si>
    <t>IPSEOA Cosenza centre — capitale provinciale</t>
  </si>
  <si>
    <t>IT-S-132</t>
  </si>
  <si>
    <t>IPSAR Le Serre (Soverato CZ)</t>
  </si>
  <si>
    <t>Soverato</t>
  </si>
  <si>
    <t>Côte ionique sud · Soverato</t>
  </si>
  <si>
    <t>CZRH04000A@istruzione.it</t>
  </si>
  <si>
    <t>CZRH04000A</t>
  </si>
  <si>
    <t>CZRH04000A@pec.istruzione.it</t>
  </si>
  <si>
    <t>Soverato = perla ionica · IPSEOA structurant côte sud Calabria</t>
  </si>
  <si>
    <t>SIP Hôtellerie-Restauration · PCTO côte ionique</t>
  </si>
  <si>
    <t>IPSEOA Soverato — riviera ionique · zone Bandiera Blu</t>
  </si>
  <si>
    <t>IT-S-133</t>
  </si>
  <si>
    <t>IPSEOA G. Pertini (Crotone)</t>
  </si>
  <si>
    <t>Crotone · côte ionique · Magna Grecia</t>
  </si>
  <si>
    <t>Viale Matteotti</t>
  </si>
  <si>
    <t>KRRC010005@istruzione.it</t>
  </si>
  <si>
    <t>KRRC010005</t>
  </si>
  <si>
    <t>KRRC010005@pec.istruzione.it</t>
  </si>
  <si>
    <t>IPS Pertini Crotone · spécificité Magna Grecia + tourisme nautique</t>
  </si>
  <si>
    <t>SIP Hôtellerie-Restauration/Tourisme · PCTO Magna Grecia</t>
  </si>
  <si>
    <t>https://www.corsiturismo.it/diploma-di-tecnico-dei-servizi-turistici-elenco-scuole-in-calabria/</t>
  </si>
  <si>
    <t>IPS Pertini Crotone — services commerciaux/turistici · couvre côte ionique nord</t>
  </si>
  <si>
    <t>IT-S-134</t>
  </si>
  <si>
    <t>IPSEOA L. Einaudi (Lamezia Terme CZ)</t>
  </si>
  <si>
    <t>Via L. Da Vinci</t>
  </si>
  <si>
    <t>CZRC04000R@istruzione.it</t>
  </si>
  <si>
    <t>CZRC04000R</t>
  </si>
  <si>
    <t>CZRC04000R@pec.istruzione.it</t>
  </si>
  <si>
    <t>Lamezia carrefour Calabria · IPS multi-spécialités tourisme/commerce</t>
  </si>
  <si>
    <t>SIP Tourisme/Commerce · PCTO · proximité aéroport SUF</t>
  </si>
  <si>
    <t>IPS Einaudi Lamezia — services tourisme/commerce · accès aéroport</t>
  </si>
  <si>
    <t>IT-S-135</t>
  </si>
  <si>
    <t>ITT P. Mancini (Cosenza)</t>
  </si>
  <si>
    <t>CSTL01000R@istruzione.it</t>
  </si>
  <si>
    <t>CSTL01000R</t>
  </si>
  <si>
    <t>CSTL01000R@pec.istruzione.it</t>
  </si>
  <si>
    <t>ITT Cosenza · couvre Sila (parc national) + accès côtes</t>
  </si>
  <si>
    <t>SIP Tourisme · PCTO · territoire Sila + côtes</t>
  </si>
  <si>
    <t>ITT Mancini Cosenza — capitale provinciale, accès Sila + côtes</t>
  </si>
  <si>
    <t>IT-S-136</t>
  </si>
  <si>
    <t>Liceo Scientifico-Linguistico Fermi (Cosenza)</t>
  </si>
  <si>
    <t>CSPS03000Q@istruzione.it</t>
  </si>
  <si>
    <t>CSPS03000Q</t>
  </si>
  <si>
    <t>CSPS03000Q@pec.istruzione.it</t>
  </si>
  <si>
    <t>LL Fermi · second pôle linguistique Cosenza · complément Telesio</t>
  </si>
  <si>
    <t>SCL · UDF · échanges France · Université Calabria</t>
  </si>
  <si>
    <t>Liceo Linguistico Cosenza centre — base SCL/UDF complémentaire à Telesio</t>
  </si>
  <si>
    <t>IT-S-137</t>
  </si>
  <si>
    <t>Liceo Scientifico L. Siciliani (Catanzaro)</t>
  </si>
  <si>
    <t>Catanzaro centre</t>
  </si>
  <si>
    <t>CZPS010001@istruzione.it</t>
  </si>
  <si>
    <t>CZPS010001</t>
  </si>
  <si>
    <t>CZPS010001@pec.istruzione.it</t>
  </si>
  <si>
    <t>LS Siciliani · pôle scientifique capitale régionale</t>
  </si>
  <si>
    <t>UDF · échanges France · base Erasmus+</t>
  </si>
  <si>
    <t>LS Siciliani Catanzaro — pôle scientifique chef-lieu</t>
  </si>
  <si>
    <t>IT-S-138</t>
  </si>
  <si>
    <t>Liceo Linguistico T. Campanella (Lamezia Terme CZ)</t>
  </si>
  <si>
    <t>Plaine Lamezia</t>
  </si>
  <si>
    <t>CZPM010008@istruzione.it</t>
  </si>
  <si>
    <t>CZPM010008</t>
  </si>
  <si>
    <t>CZPM010008@pec.istruzione.it</t>
  </si>
  <si>
    <t>LL Lamezia · positionné carrefour aéroportuaire</t>
  </si>
  <si>
    <t>SCL · stages linguistiques · accès aéroport SUF</t>
  </si>
  <si>
    <t>Lazzarotto Nathalie / Crapis Antonella</t>
  </si>
  <si>
    <t>LL Campanella Lamezia — base SCL avec accès aéroport facilitant mobilité</t>
  </si>
  <si>
    <t>IT-S-139</t>
  </si>
  <si>
    <t>Liceo Scientifico L. da Vinci (Reggio Calabria)</t>
  </si>
  <si>
    <t>RCPS02000C@istruzione.it</t>
  </si>
  <si>
    <t>RCPS02000C</t>
  </si>
  <si>
    <t>RCPS02000C@pec.istruzione.it</t>
  </si>
  <si>
    <t>LS Da Vinci métropole Reggio · pôle scientifique</t>
  </si>
  <si>
    <t>UDF · stages scientifiques · échanges France</t>
  </si>
  <si>
    <t>LS Da Vinci Reggio — pôle scientifique métropole</t>
  </si>
  <si>
    <t>IT-S-140</t>
  </si>
  <si>
    <t>Liceo Classico T. Campanella (Reggio Calabria)</t>
  </si>
  <si>
    <t>RCPC050008@istruzione.it</t>
  </si>
  <si>
    <t>RCPC050008</t>
  </si>
  <si>
    <t>RCPC050008@pec.istruzione.it</t>
  </si>
  <si>
    <t>LC Campanella · couplage tour archéologique Bronzes Riace</t>
  </si>
  <si>
    <t>SCL · UDF · héritage Magna Grecia</t>
  </si>
  <si>
    <t>LC Campanella Reggio — héritage Magna Grecia · couplage MArRC Bronzes Riace</t>
  </si>
  <si>
    <t>IT-S-141</t>
  </si>
  <si>
    <t>Liceo Linguistico Pizi (Palmi RC)</t>
  </si>
  <si>
    <t>Via G. Guerrera</t>
  </si>
  <si>
    <t>RCPM03201X@istruzione.it</t>
  </si>
  <si>
    <t>RCPM03201X</t>
  </si>
  <si>
    <t>RCPM03201X@pec.istruzione.it</t>
  </si>
  <si>
    <t>LL Pizi · zone Plaine Gioia Tauro · code RCPM032 confirmé tuttitalia</t>
  </si>
  <si>
    <t>https://www.tuttitalia.it/calabria/provincia-di-reggio-calabria/88-scuole/istituto-superiore/</t>
  </si>
  <si>
    <t>LL Pizi Palmi — second pôle linguistique côte tyrrhénienne</t>
  </si>
  <si>
    <t>IT-S-142</t>
  </si>
  <si>
    <t>Liceo Linguistico G.B. Vico (Vibo Valentia)</t>
  </si>
  <si>
    <t>Vibo Valentia</t>
  </si>
  <si>
    <t>Vibo Valentia · côte tyrrhénienne</t>
  </si>
  <si>
    <t>VVPM02000R@istruzione.it</t>
  </si>
  <si>
    <t>VVPM02000R</t>
  </si>
  <si>
    <t>VVPM02000R@pec.istruzione.it</t>
  </si>
  <si>
    <t>LL Vibo · Côte degli Dei + Tropea = niche luxe francophone</t>
  </si>
  <si>
    <t>SCL · UDF · stages linguistiques côte Vibo</t>
  </si>
  <si>
    <t>https://www.tuttitalia.it/calabria/provincia-di-vibo-valentia/91-scuole/istituto-superiore/</t>
  </si>
  <si>
    <t>LL Vico Vibo Valentia — Côte degli Dei (Tropea) bassin tourisme premium</t>
  </si>
  <si>
    <t>IT-S-143</t>
  </si>
  <si>
    <t>Liceo Linguistico L. da Vinci (Reggio Calabria)</t>
  </si>
  <si>
    <t>RCPM010001@istruzione.it</t>
  </si>
  <si>
    <t>RCPM010001</t>
  </si>
  <si>
    <t>RCPM010001@pec.istruzione.it</t>
  </si>
  <si>
    <t>LL Da Vinci · second linguistique Reggio · couplage Sicile via détroit</t>
  </si>
  <si>
    <t>SCL · UDF · stages linguistiques · accès détroit Messine</t>
  </si>
  <si>
    <t>LL Da Vinci Reggio — second pôle linguistique métropole</t>
  </si>
  <si>
    <t>IT-S-144</t>
  </si>
  <si>
    <t>ITT Domus de Maria — IT G. Marconi (Cagliari)</t>
  </si>
  <si>
    <t>CATD09000B@istruzione.it</t>
  </si>
  <si>
    <t>CATD09000B</t>
  </si>
  <si>
    <t>CATD09000B@pec.istruzione.it</t>
  </si>
  <si>
    <t>ITT capitale · aéroport CAG = ligne directe Paris/Lyon</t>
  </si>
  <si>
    <t>SIP Tourisme · PCTO · capitale Sardaigne</t>
  </si>
  <si>
    <t>https://www.tuttitalia.it/sardegna/provincia-di-cagliari/45-scuole/istituto-superiore/</t>
  </si>
  <si>
    <t>ITT Cagliari capitale — accès aéroport CAG Elmas</t>
  </si>
  <si>
    <t>IT-S-145</t>
  </si>
  <si>
    <t>IPSEOA A. Gramsci (Monserrato CA)</t>
  </si>
  <si>
    <t>Monserrato</t>
  </si>
  <si>
    <t>Hinterland Cagliari</t>
  </si>
  <si>
    <t>CARH010002@istruzione.it</t>
  </si>
  <si>
    <t>CARH010002</t>
  </si>
  <si>
    <t>CARH010002@pec.istruzione.it</t>
  </si>
  <si>
    <t>IPSEOA Monserrato · hinterland capitale · stages côte sud</t>
  </si>
  <si>
    <t>SIP Hôtellerie-Restauration · PCTO Cagliari métropole</t>
  </si>
  <si>
    <t>IPSEOA hinterland Cagliari — couvre métropole sud Sardaigne</t>
  </si>
  <si>
    <t>IT-S-146</t>
  </si>
  <si>
    <t>Liceo Classico Dettori (Cagliari)</t>
  </si>
  <si>
    <t>Via Cugia 2</t>
  </si>
  <si>
    <t>CAPC030007@istruzione.it</t>
  </si>
  <si>
    <t>CAPC030007</t>
  </si>
  <si>
    <t>CAPC030007@pec.istruzione.it</t>
  </si>
  <si>
    <t>LC Dettori · pôle classique capitale · adresse confirmée tuttitalia</t>
  </si>
  <si>
    <t>SCL · UDF · base Erasmus+</t>
  </si>
  <si>
    <t>LC Dettori Cagliari — pôle classique chef-lieu</t>
  </si>
  <si>
    <t>IT-S-147</t>
  </si>
  <si>
    <t>Liceo Scientifico Pacinotti (Cagliari)</t>
  </si>
  <si>
    <t>CAPS09000G@istruzione.it</t>
  </si>
  <si>
    <t>CAPS09000G</t>
  </si>
  <si>
    <t>CAPS09000G@pec.istruzione.it</t>
  </si>
  <si>
    <t>LS Pacinotti · pôle scientifique capitale Sardaigne</t>
  </si>
  <si>
    <t>UDF · base Erasmus+ scientifique</t>
  </si>
  <si>
    <t>https://www.tuttitalia.it/sardegna/provincia-di-cagliari/45-scuole/liceo-scientifico/</t>
  </si>
  <si>
    <t>LS Pacinotti Cagliari — pôle scientifique chef-lieu</t>
  </si>
  <si>
    <t>IT-S-148</t>
  </si>
  <si>
    <t>IT G.M. Devilla — sez. Tourisme (Sassari)</t>
  </si>
  <si>
    <t>Istituto Tecnico Economico (statale)</t>
  </si>
  <si>
    <t>SSTD060005@istruzione.it</t>
  </si>
  <si>
    <t>SSTD060005</t>
  </si>
  <si>
    <t>SSTD060005@pec.istruzione.it</t>
  </si>
  <si>
    <t>IT Devilla Sassari · section Turismo · couplage IPSEOA Sassari</t>
  </si>
  <si>
    <t>SIP Tourisme · PCTO Alghero/Costa Smeralda</t>
  </si>
  <si>
    <t>IT Devilla Sassari — section Tourisme · accès aéroport Alghero</t>
  </si>
  <si>
    <t>IT-S-149</t>
  </si>
  <si>
    <t>ITT G. Solimene (Lavello PZ)</t>
  </si>
  <si>
    <t>Lavello</t>
  </si>
  <si>
    <t>Vulture · arrière-pays</t>
  </si>
  <si>
    <t>PZTN030008@istruzione.it</t>
  </si>
  <si>
    <t>PZTN030008</t>
  </si>
  <si>
    <t>PZTN030008@pec.istruzione.it</t>
  </si>
  <si>
    <t>ITT Vulture · Aglianico DOCG = niche oenotourisme · accès Naples (1h30)</t>
  </si>
  <si>
    <t>SIP Tourisme · PCTO arrière-pays Vulture</t>
  </si>
  <si>
    <t>https://www.tuttitalia.it/basilicata/provincia-di-potenza/86-scuole/istituto-superiore/</t>
  </si>
  <si>
    <t>Rizzo Domenica / Bonamassa Eufemia</t>
  </si>
  <si>
    <t>ITT Lavello — Vulture, terroir vinicole Aglianico DOCG</t>
  </si>
  <si>
    <t>IT-S-150</t>
  </si>
  <si>
    <t>Liceo Scientifico G. Galilei (Potenza)</t>
  </si>
  <si>
    <t>Potenza centre</t>
  </si>
  <si>
    <t>PZPS01000A@istruzione.it</t>
  </si>
  <si>
    <t>PZPS01000A</t>
  </si>
  <si>
    <t>PZPS01000A@pec.istruzione.it</t>
  </si>
  <si>
    <t>LS Galilei · pôle scientifique UNIBAS · stages Erasmus+</t>
  </si>
  <si>
    <t>LS Galilei Potenza — pôle scientifique capitale régionale</t>
  </si>
  <si>
    <t>IT-S-151</t>
  </si>
  <si>
    <t>IPSEOA F. Cuoco (Campobasso)</t>
  </si>
  <si>
    <t>CBRH030009@istruzione.it</t>
  </si>
  <si>
    <t>CBRH030009</t>
  </si>
  <si>
    <t>CBRH030009@pec.istruzione.it</t>
  </si>
  <si>
    <t>IPSEOA Cuoco · seul IPSEOA capitale Molise · couvre intérieur</t>
  </si>
  <si>
    <t>SIP Hôtellerie-Restauration · PCTO chef-lieu</t>
  </si>
  <si>
    <t>IPSEOA Cuoco Campobasso — capitale régionale · seul IPSEOA chef-lieu</t>
  </si>
  <si>
    <t>IT-S-152</t>
  </si>
  <si>
    <t>ITT G. Pertini (Campobasso)</t>
  </si>
  <si>
    <t>CBTN02000Q@istruzione.it</t>
  </si>
  <si>
    <t>CBTN02000Q</t>
  </si>
  <si>
    <t>CBTN02000Q@pec.istruzione.it</t>
  </si>
  <si>
    <t>ITT Pertini · 2ème ITT Molise (avec Termoli) · couverture intérieur</t>
  </si>
  <si>
    <t>SIP Tourisme · PCTO Molise intérieur</t>
  </si>
  <si>
    <t>ITT Pertini Campobasso — capitale régionale · couvre tourisme intérieur</t>
  </si>
  <si>
    <t>IT-S-153</t>
  </si>
  <si>
    <t>Liceo Classico-Linguistico Cuoco-Manuppella (Isernia)</t>
  </si>
  <si>
    <t>Isernia</t>
  </si>
  <si>
    <t>Isernia · ouest Molise</t>
  </si>
  <si>
    <t>ISPC020009@istruzione.it</t>
  </si>
  <si>
    <t>ISPC020009</t>
  </si>
  <si>
    <t>ISPC020009@pec.istruzione.it</t>
  </si>
  <si>
    <t>LL Isernia · seule ville secondaire Molise · accès Roma (2h)</t>
  </si>
  <si>
    <t>SCL · UDF · stages linguistiques</t>
  </si>
  <si>
    <t>https://www.tuttitalia.it/molise/provincia-di-isernia/53-scuole/istituto-superiore/</t>
  </si>
  <si>
    <t>Marilena Mastronardi</t>
  </si>
  <si>
    <t>LL Cuoco-Manuppella Isernia — 2ème ville · pôle linguistique ouest Molise</t>
  </si>
  <si>
    <t>IT-S-154</t>
  </si>
  <si>
    <t>Liceo Scientifico A. Romita (Campobasso)</t>
  </si>
  <si>
    <t>CBPS01000A@istruzione.it</t>
  </si>
  <si>
    <t>CBPS01000A</t>
  </si>
  <si>
    <t>CBPS01000A@pec.istruzione.it</t>
  </si>
  <si>
    <t>LS Romita · pôle scientifique chef-lieu · partenariat UNIMOL</t>
  </si>
  <si>
    <t>UDF · stages scientifiques · UNIMOL</t>
  </si>
  <si>
    <t>LS Romita Campobasso — pôle scientifique capitale Molise</t>
  </si>
  <si>
    <t>IT-S-155</t>
  </si>
  <si>
    <t>Liceo Scientifico-Linguistico E. Majorana (Isernia)</t>
  </si>
  <si>
    <t>ISPS010002@istruzione.it</t>
  </si>
  <si>
    <t>ISPS010002</t>
  </si>
  <si>
    <t>ISPS010002@pec.istruzione.it</t>
  </si>
  <si>
    <t>LL Majorana Isernia · second LL Isernia · complément Cuoco-Manuppella</t>
  </si>
  <si>
    <t>LL Majorana Isernia — second pôle linguistique 2ème ville</t>
  </si>
  <si>
    <t>IT-N-NEW-001</t>
  </si>
  <si>
    <t>Liceo Classico e Linguistico Francesco Petrarca (Trieste) — sez. Esabac</t>
  </si>
  <si>
    <t>Nord-Est</t>
  </si>
  <si>
    <t>Via Domenico Rossetti, 74</t>
  </si>
  <si>
    <t>+39 040 390202</t>
  </si>
  <si>
    <t>TSPC02000N@istruzione.it</t>
  </si>
  <si>
    <t>https://liceopetrarcats.edu.it</t>
  </si>
  <si>
    <t>Cesira Militello</t>
  </si>
  <si>
    <t>TSPC02000N</t>
  </si>
  <si>
    <t>tspc02000n@pec.istruzione.it</t>
  </si>
  <si>
    <t>[Session 9 — ajout Liste C / 4 contacts HubSpot dont 2 emails institutionnels @liceopetrarcats.it / Esabac actif depuis 2013 / 769 alunni]</t>
  </si>
  <si>
    <t>SCL · Programmes universitaires · UDF Été · École été</t>
  </si>
  <si>
    <t>https://unica.istruzione.gov.it/cercalatuascuola/istituti/TSPC02000N</t>
  </si>
  <si>
    <t>Croisé : 4 contact(s) [Liste C Session 9 — ajout cartographie]</t>
  </si>
  <si>
    <t>Aucun identifié à ce stade</t>
  </si>
  <si>
    <t>Renza Di Bernardo &lt;renza.dibernardo@liceopetrarcats.it&gt; | Marinella Bucci &lt;marinella.bucci@liceopetrarcats.it&gt; | Rita Dalla Costa &lt;ritam.dallacosta@gmail.com&gt; | Irene Maggi &lt;irene_maggi@virgilio.it&gt;</t>
  </si>
  <si>
    <t>Cycle 1 — Email institutionnel à Cesira Militello (DS) + relance enseignants Esabac Di Bernardo/Bucci. Argumentaire UDF Été + SCL.</t>
  </si>
  <si>
    <t>IT-S-NEW-001</t>
  </si>
  <si>
    <t>IPSSEOA Giovanni Falcone (Giarre, CT) — Hôtellerie-Restauration</t>
  </si>
  <si>
    <t>IPSEOA (Servizi Enogastronomici e Ospitalità Alberghiera)</t>
  </si>
  <si>
    <t>Catania-Etna</t>
  </si>
  <si>
    <t>Via Veneto, 4 (sede amministrativa) — sedi Riposto + Maniace + Aci Catena</t>
  </si>
  <si>
    <t>+39 095 6136515</t>
  </si>
  <si>
    <t>https://www.alberghierogiarre.edu.it</t>
  </si>
  <si>
    <t>Monica Insanguine</t>
  </si>
  <si>
    <t>[Session 9 — ajout Liste C / 3 contacts HubSpot tous @alberghierogiarre.com / Vainqueur Gara Nazionale Istituti Alberghieri / 4 sedi]</t>
  </si>
  <si>
    <t>PCTO Hôtellerie-Restauration · Immersion professionnelle · Programmes spécifiques cuisine</t>
  </si>
  <si>
    <t>Croisé : 3 contact(s) [Liste C Session 9 — ajout cartographie]</t>
  </si>
  <si>
    <t>Francesca Tosto &lt;francesca.tosto@alberghierogiarre.com&gt; | Alessandro D'Urso &lt;alessandro.durso@alberghierogiarre.com&gt; | Ester Maria Noemi Vitale &lt;estermarianoemi.vitale@alberghierogiarre.com&gt;</t>
  </si>
  <si>
    <t>Cycle 1 — Email institutionnel à Monica Insanguine (DS) — angle PCTO Hôtellerie + accueil délégations Côte d'Azur. Programme 4+2 avec français LV2 confirmé.</t>
  </si>
  <si>
    <t>IT-C-NEW-001</t>
  </si>
  <si>
    <t>Polo Liceale Giuseppe Mazzatinti (Gubbio, PG) — 5 indirizzi liceali</t>
  </si>
  <si>
    <t>Liceo Classico/Scientifico/Artistico/Scienze Umane/Sportivo</t>
  </si>
  <si>
    <t>Gubbio</t>
  </si>
  <si>
    <t>Umbria-Eugubino</t>
  </si>
  <si>
    <t>Piazzale G. Leopardi (sede centrale) — sede Via dell'Arboreto (Liceo Artistico)</t>
  </si>
  <si>
    <t>+39 075 9273750</t>
  </si>
  <si>
    <t>PGIS02400G@istruzione.it</t>
  </si>
  <si>
    <t>https://www.liceomazzatinti.edu.it</t>
  </si>
  <si>
    <t>À vérifier (consultation site officiel)</t>
  </si>
  <si>
    <t>PGIS02400G</t>
  </si>
  <si>
    <t>pgis02400g@pec.istruzione.it</t>
  </si>
  <si>
    <t>[Session 9 — ajout Liste C / 3 contacts HubSpot tous @polomazzatinti.net / 100+ ans d'existence / 5 indirizzi liceali / sperimentazione biomedica]</t>
  </si>
  <si>
    <t>SCL · Programmes universitaires · Programmes spécifiques (Cinéma, Arts) · UDF Été</t>
  </si>
  <si>
    <t>Maria Marinangeli &lt;mariamarinangeli@polomazzatinti.net&gt; | Moreno Panzolini &lt;morenopanzolini@polomazzatinti.net&gt; | Tatiana Roscini &lt;tatianaroscini@polomazzatinti.net&gt;</t>
  </si>
  <si>
    <t>Cycle 2 — Lettre DS + email aux 3 contacts identifiés. Angle 5 indirizzi : viser le Liceo Artistico (programme spécifique) + Scienze Umane (SCL).</t>
  </si>
  <si>
    <t>CARTOGRAPHIE ITALIE 2026 · PRIORITÉS</t>
  </si>
  <si>
    <t>Ce que montre cet onglet : les 30 priorités, triées par score, reliées en direct à l'onglet Établissements. À quoi il sert : la liste de travail immédiate.</t>
  </si>
  <si>
    <t>« On écoute avant de proposer. »</t>
  </si>
  <si>
    <t>— Posture conseil Francophonia</t>
  </si>
  <si>
    <t>#</t>
  </si>
  <si>
    <t>Nom</t>
  </si>
  <si>
    <t>Programmes adaptés</t>
  </si>
  <si>
    <t>_score</t>
  </si>
  <si>
    <t>_pos</t>
  </si>
  <si>
    <t>CARTOGRAPHIE ITALIE 2026 · PIPELINE</t>
  </si>
  <si>
    <t>Ce que montre cet onglet : la photographie mensuelle des transactions en cours. Le détail transaction par transaction est extrait ici via le skill HubSpot.</t>
  </si>
  <si>
    <t>Étape du pipeline</t>
  </si>
  <si>
    <t>Transactions</t>
  </si>
  <si>
    <t>Montant (€)</t>
  </si>
  <si>
    <t>Prise de Contact</t>
  </si>
  <si>
    <t>Rendez vous pris</t>
  </si>
  <si>
    <t>Rendez vous éfféctué</t>
  </si>
  <si>
    <t>Qualifié pour acheter</t>
  </si>
  <si>
    <t>Approbation en attente</t>
  </si>
  <si>
    <t>Proposition et devis envoyés</t>
  </si>
  <si>
    <t>Organiser séjour</t>
  </si>
  <si>
    <t>Facture à envoyer</t>
  </si>
  <si>
    <t>Devis Signé</t>
  </si>
  <si>
    <t>Factures envoyées</t>
  </si>
  <si>
    <t>Transaction gagnée</t>
  </si>
  <si>
    <t>Transaction perdue (sortie)</t>
  </si>
  <si>
    <t>TOTAL</t>
  </si>
  <si>
    <t>CARTOGRAPHIE ITALIE 2026 · CONTACTS</t>
  </si>
  <si>
    <t>Ce que montre cet onglet : les contacts rattachés au pays. Extraction et synthèse par segment via le skill HubSpot.</t>
  </si>
  <si>
    <t>Nom établissement (C)</t>
  </si>
  <si>
    <t>Prénom</t>
  </si>
  <si>
    <t>Fonction</t>
  </si>
  <si>
    <t>Email</t>
  </si>
  <si>
    <t>Accréditation Erasmus (C)</t>
  </si>
  <si>
    <t>Établissement rattaché (02)</t>
  </si>
  <si>
    <t>Statut croisement</t>
  </si>
  <si>
    <t>≈ 4 590 contacts dans HubSpot. L’extraction et la synthèse par segment se font via le skill HubSpot. Le croisement avec l’onglet Établissements passe par le champ « Nom établissement (C) » : la majorité des contacts n’ont pas de société formelle rattachée, d’où ce champ déclaratif.</t>
  </si>
  <si>
    <t>CARTOGRAPHIE ITALIE 2026 · MARCHÉ</t>
  </si>
  <si>
    <t>Ce que montre cet onglet : 9 concurrents lus sur 12 dimensions, avec là où Francophonia est devant et là où il est en retrait.</t>
  </si>
  <si>
    <t>Catégorie</t>
  </si>
  <si>
    <t>Siège</t>
  </si>
  <si>
    <t>Antennes Italie</t>
  </si>
  <si>
    <t>Contact tél.</t>
  </si>
  <si>
    <t>Email pro</t>
  </si>
  <si>
    <t>Ancienneté / repère</t>
  </si>
  <si>
    <t>Programmes</t>
  </si>
  <si>
    <t>Destinations France</t>
  </si>
  <si>
    <t>Prix séjour ling.</t>
  </si>
  <si>
    <t>Prix immersion pro</t>
  </si>
  <si>
    <t>Prix form. enseign.</t>
  </si>
  <si>
    <t>Prix univ. français</t>
  </si>
  <si>
    <t>Force #1</t>
  </si>
  <si>
    <t>Force #2</t>
  </si>
  <si>
    <t>Faiblesse #1</t>
  </si>
  <si>
    <t>Faiblesse #2</t>
  </si>
  <si>
    <t>Avantage Francophonia</t>
  </si>
  <si>
    <t>Là où Francophonia moins fort</t>
  </si>
  <si>
    <t>Fiab.</t>
  </si>
  <si>
    <t>URL source</t>
  </si>
  <si>
    <t>C01</t>
  </si>
  <si>
    <t>EF Education First Italia</t>
  </si>
  <si>
    <t>Major international (chaîne propriétaire)</t>
  </si>
  <si>
    <t>Via Borgogna 8, 20122 Milano</t>
  </si>
  <si>
    <t>Milano, Roma, Torino, Padova, Bologna, Napoli (siège suisse Lucerne)</t>
  </si>
  <si>
    <t>https://www.ef-italia.it</t>
  </si>
  <si>
    <t>Numero verde 800 448899 / Milano 02 87317300</t>
  </si>
  <si>
    <t>info@ef.com</t>
  </si>
  <si>
    <t>Fondé 1965 — leader mondial revendiqué</t>
  </si>
  <si>
    <t>Vacanze Studio 8-18 (groupes accompagnés été), Soggiorni Linguistici 16+ (individuels), High School Year, Anno Linguistico, Corsi Executive</t>
  </si>
  <si>
    <t>Paris, Nice (campus EF en propriété)</t>
  </si>
  <si>
    <t>À partir de 435 €/sem (cours+demi-pension UK) — France non publié, devis sur demande</t>
  </si>
  <si>
    <t>Hors offre dédiée (programmes Studio+Lavoro génériques)</t>
  </si>
  <si>
    <t>Hors offre</t>
  </si>
  <si>
    <t>Notoriété mondiale, campus en propriété, force commerciale B2C massive en Italie (6 bureaux)</t>
  </si>
  <si>
    <t>Méthode pédagogique propriétaire, app Campus Connect, certifications EF SET</t>
  </si>
  <si>
    <t>Modèle B2C-individuel, pas de positionnement scolaire-groupe France</t>
  </si>
  <si>
    <t>Image premium/cher, distance institutionnelle (litiges class action 2020-2021 documentés)</t>
  </si>
  <si>
    <t>Francophonia : ancrage France réel, méthode Cours à ciel ouvert, prix mandataire, relation enseignant-classe</t>
  </si>
  <si>
    <t>Notoriété de marque, force de frappe marketing B2C</t>
  </si>
  <si>
    <t>V</t>
  </si>
  <si>
    <t>https://www.ef-italia.it · Wikipedia EF Education First</t>
  </si>
  <si>
    <t>C02</t>
  </si>
  <si>
    <t>ESL Soggiorni Linguistici</t>
  </si>
  <si>
    <t>Major international (broker / agence consultancy)</t>
  </si>
  <si>
    <t>Via Tortona 33, 20144 Milano (bureau Italie)</t>
  </si>
  <si>
    <t>Milano, Bologna</t>
  </si>
  <si>
    <t>https://www.esl.it · https://www.esl.fr</t>
  </si>
  <si>
    <t>À vérifier (contact via formulaire web)</t>
  </si>
  <si>
    <t>info@esl.it</t>
  </si>
  <si>
    <t>Fondé 1996 en Suisse — broker indépendant, partenaire de 200+ écoles</t>
  </si>
  <si>
    <t>Soggiorni linguistici juniors et adultes, anno scolastico, study &amp; work — broker pur, revend les écoles partenaires</t>
  </si>
  <si>
    <t>Antibes (CIA), Nice (Azurlingua), Paris, Lyon, Montpellier, Bordeaux — via partenaires</t>
  </si>
  <si>
    <t>Garantie meilleur prix vs école partenaire — exemple Antibes 2 sem ~3100 € hors vol (témoignage Trustpilot 2024)</t>
  </si>
  <si>
    <t>Garantie best-price (revente sans marge supplémentaire affichée), conseil personnalisé multilingue</t>
  </si>
  <si>
    <t>Référencé partenaire Agenzia Formativa Dante Alighieri — accès institutionnel italien</t>
  </si>
  <si>
    <t>Pas d'écoles en propriété : dépendance qualité partenaires</t>
  </si>
  <si>
    <t>Litiges récents documentés sur séjour Antibes (Trustpilot 3,9/5)</t>
  </si>
  <si>
    <t>Francophonia : produit en direct (pas de double-marge), maîtrise pédagogique end-to-end</t>
  </si>
  <si>
    <t>Largeur de catalogue (200 destinations vs un cap France)</t>
  </si>
  <si>
    <t>https://www.esl.fr · Trustpilot ESL Italia · Agenzia Dante Alighieri partnership</t>
  </si>
  <si>
    <t>C03</t>
  </si>
  <si>
    <t>Sprachcaffe Languages PLUS Italia</t>
  </si>
  <si>
    <t>Major international (chaîne propriétaire mid-market)</t>
  </si>
  <si>
    <t>Roma (siège opérationnel Italie, frères Sarno fondateurs)</t>
  </si>
  <si>
    <t>Milano, Roma, Torino, Napoli, Catania</t>
  </si>
  <si>
    <t>https://www.sprachcaffe.com/italiano</t>
  </si>
  <si>
    <t>+39 06 86356746 (Roma) / Milano 02 80886385 / Torino 011 0437851</t>
  </si>
  <si>
    <t>info@sprachcaffe.com</t>
  </si>
  <si>
    <t>Fondé 1982 (Italie), 31 écoles dans le monde, 7 langues</t>
  </si>
  <si>
    <t>Vacanze Studio 12-21, adultes, INPSieme, anno scolastico, High School Program, Estate INPSieme accrédité</t>
  </si>
  <si>
    <t>Paris, Nice (écoles propriétaires Sprachcaffe France)</t>
  </si>
  <si>
    <t>À partir de 260 €/sem (cours seul Florence Italie comparable) — devis France sur demande</t>
  </si>
  <si>
    <t>Accréditation INPS-INPSieme = accès direct boursiers fonctionnaires italiens (volume garanti été)</t>
  </si>
  <si>
    <t>Positionnement prix mid-market, présence multi-villes Italie (5 antennes)</t>
  </si>
  <si>
    <t>Image jeune/loisir ("vacanza studio") — pas d'autorité pédagogique sur formation enseignants ou immersion pro</t>
  </si>
  <si>
    <t>Dépendance forte au cycle estival INPSieme</t>
  </si>
  <si>
    <t>Francophonia : posture pédagogique adulte/professionnel + scolaire structuré (vs vacanza studio mass)</t>
  </si>
  <si>
    <t>Force commerciale via réseau INPS</t>
  </si>
  <si>
    <t>https://estateinpsieme.sprachcaffe.com/soggiorni-estate-inpsieme/chi-siamo.htm</t>
  </si>
  <si>
    <t>C04</t>
  </si>
  <si>
    <t>Centre International d'Antibes (CIA France)</t>
  </si>
  <si>
    <t>École FLE en France (concurrent frontal géographique)</t>
  </si>
  <si>
    <t>38 Boulevard d'Aguillon, 06600 Antibes</t>
  </si>
  <si>
    <t>Aucune antenne Italie — vente directe + brokers (ESL, Boa Lingua, Languagecourse)</t>
  </si>
  <si>
    <t>https://www.cia-france.it (version italienne) · https://www.cia-france.fr</t>
  </si>
  <si>
    <t>+33 4 92 90 71 70</t>
  </si>
  <si>
    <t>info@cia-france.com</t>
  </si>
  <si>
    <t>Fondé 1985 — 40 ans, 6000+ étudiants/an, 80 nationalités</t>
  </si>
  <si>
    <t>Cours adultes, juniors 6-17, GROUPES SCOLAIRES (offre dédiée prof. de français), DELF, séjours thématiques (gastronomie, séniors, famille), camps Cannes/Juan-les-Pins</t>
  </si>
  <si>
    <t>Antibes (campus principal Le Château + Le Port), partenaires Nice/Biarritz/Paris</t>
  </si>
  <si>
    <t>Groupes scolaires : 1 060 €/sem pour 15 élèves + 1 accompagnateur (programme Antibes Express affiché)</t>
  </si>
  <si>
    <t>Hors offre dédiée — accueil enseignants en cours adultes</t>
  </si>
  <si>
    <t>Cours adultes 342 CHF/sem (~360 €) standard</t>
  </si>
  <si>
    <t>VRAI concurrent frontal Côte d'Azur : positionnement explicite "prof. de français" + offre groupes scolaires sur mesure</t>
  </si>
  <si>
    <t>Labels FLE+EAQUALS, équipe pédagogique stable (10 examinateurs DELF), 40 ans d'historique</t>
  </si>
  <si>
    <t>Mono-site Antibes (vs Francophonia Nice + Riviera élargie)</t>
  </si>
  <si>
    <t>Pas d'offre Erasmus+/SIP/PCTO/UDF structurée — purement linguistique</t>
  </si>
  <si>
    <t>Francophonia : largeur de gamme (SIP, EELA, UDF, PCTO, immersion pro) vs CIA mono-produit linguistique</t>
  </si>
  <si>
    <t>Notoriété historique CIA dans la communauté FLE européenne</t>
  </si>
  <si>
    <t>https://www.cia-france.it/gruppi-scolastici · https://www.cia-france.fr/qui-sommes-nous</t>
  </si>
  <si>
    <t>C05</t>
  </si>
  <si>
    <t>Azurlingua</t>
  </si>
  <si>
    <t>École FLE en France (concurrent frontal Nice)</t>
  </si>
  <si>
    <t>47 Rue Hérold, 06000 Nice</t>
  </si>
  <si>
    <t>Aucune — vente directe + brokers (ESL, partenaires institutionnels)</t>
  </si>
  <si>
    <t>https://www.azurlingua.com</t>
  </si>
  <si>
    <t>+33 4 97 03 07 00</t>
  </si>
  <si>
    <t>info@azurlingua.com</t>
  </si>
  <si>
    <t>Fondé fin années 1980 — 30+ ans, 4000 élèves/an</t>
  </si>
  <si>
    <t>Cours adultes FLE, juniors, GROUPES SCOLAIRES (offre dédiée), préparation DELF, navettes privées juniors, cours individuels</t>
  </si>
  <si>
    <t>Nice (mono-site centre-ville quartier des Musiciens, près gare Nice-Ville)</t>
  </si>
  <si>
    <t>Voyages scolaires Nice à partir de 186 € (devis personnalisé groupe via formulaire) — base donnée Languagecourse.net</t>
  </si>
  <si>
    <t>Hors offre dédiée</t>
  </si>
  <si>
    <t>Cours adultes standard (tarif sur demande)</t>
  </si>
  <si>
    <t>CONCURRENT NICE DIRECT : même bassin que Francophonia, label Qualité FLE *** depuis 2007</t>
  </si>
  <si>
    <t>Volume 4 000 élèves/an, ECTS-reconnu, programme groupes scolaires sur mesure</t>
  </si>
  <si>
    <t>Mono-produit linguistique (pas d'offre culturelle, scientifique, métier)</t>
  </si>
  <si>
    <t>Notoriété italienne plus faible que CIA Antibes ou EF</t>
  </si>
  <si>
    <t>Francophonia : profondeur de gamme + ADN "Cours à ciel ouvert" + ancrage culturel/scientifique vs Azurlingua mono-FLE</t>
  </si>
  <si>
    <t>Visibilité locale Nice établie depuis 30 ans</t>
  </si>
  <si>
    <t>https://www.azurlingua.com · https://www.languagecourse.net/cours-de-langues/ecole-azurlingua-ecole-de-langues-nice.php3</t>
  </si>
  <si>
    <t>C06</t>
  </si>
  <si>
    <t>CAVILAM Alliance Française Vichy</t>
  </si>
  <si>
    <t>École FLE en France (référence institutionnelle Institut français Italie)</t>
  </si>
  <si>
    <t>1 Avenue des Célestins, 03200 Vichy</t>
  </si>
  <si>
    <t>Référencé partenaire officiel par les Institut français en Italie (Milano, Roma, etc.)</t>
  </si>
  <si>
    <t>https://www.cavilam.com</t>
  </si>
  <si>
    <t>+33 4 70 30 83 83</t>
  </si>
  <si>
    <t>information@cavilam.com</t>
  </si>
  <si>
    <t>Fondé 1964 — 60 ans, référence FLE mondiale (200+ stages enseignants/an)</t>
  </si>
  <si>
    <t>Cours adultes, juniors, GROUPES SCOLAIRES, FORMATION D'ENSEIGNANTS (cœur d'expertise), DELF/DALF, université d'été, stages thématiques</t>
  </si>
  <si>
    <t>Vichy (mono-site campus universitaire)</t>
  </si>
  <si>
    <t>364 CHF/sem (~380 €) cours standard adulte</t>
  </si>
  <si>
    <t>Stages BELC, université d'été enseignants (cœur d'offre — référence mondiale FLE)</t>
  </si>
  <si>
    <t>Université d'été FLE pour adultes diplômés</t>
  </si>
  <si>
    <t>POSITION FORTE FORMATION D'ENSEIGNANTS : référence mondiale FLE, partenaire officiel Institut français Italie</t>
  </si>
  <si>
    <t>Label Alliance française + Qualité FLE, ancienneté 60 ans, stages BELC reconnus</t>
  </si>
  <si>
    <t>Position géographique Vichy (centre France, peu attractif vs Riviera/Paris) pour les juniors italiens</t>
  </si>
  <si>
    <t>Coût/bénéfice élevé pour groupes scolaires (campus universitaire moins immersif tourisme)</t>
  </si>
  <si>
    <t>Francophonia : Côte d'Azur attractive + offre élargie au-delà du seul FLE (immersion pro, scientifique)</t>
  </si>
  <si>
    <t>Autorité magistrale en formation d'enseignants français (CAVILAM = référence FLE)</t>
  </si>
  <si>
    <t>https://www.cavilam.com · https://www.institutfrancais.it/milano/soggiorni-linguistici-francia</t>
  </si>
  <si>
    <t>C07</t>
  </si>
  <si>
    <t>France Langue (Les Ateliers FL)</t>
  </si>
  <si>
    <t>École FLE en France (concurrent multi-sites)</t>
  </si>
  <si>
    <t>14 rue d'Édimbourg, 75008 Paris (siège)</t>
  </si>
  <si>
    <t>Référencé partenaire officiel Institut français Italie (Médiathèque)</t>
  </si>
  <si>
    <t>https://www.france-langue.com</t>
  </si>
  <si>
    <t>+33 1 45 00 40 30</t>
  </si>
  <si>
    <t>info@france-langue.com</t>
  </si>
  <si>
    <t>Fondé 1976 — 5 villes, 50 ans</t>
  </si>
  <si>
    <t>Cours FLE adultes/juniors, groupes scolaires, préparation TCF/DELF, programmes culturels, cours en ligne</t>
  </si>
  <si>
    <t>Paris (3 sites), Nice, Bordeaux, Biarritz, Lyon</t>
  </si>
  <si>
    <t>Tarifs sur devis selon ville (positionnement premium urbain)</t>
  </si>
  <si>
    <t>Stages enseignants intermittents</t>
  </si>
  <si>
    <t>Cours standard adultes</t>
  </si>
  <si>
    <t>Multi-sites stratégiques (Paris + Riviera + Atlantique + Lyon) — flexibilité géographique</t>
  </si>
  <si>
    <t>Référencé partenaire officiel Institut français = légitimité institutionnelle</t>
  </si>
  <si>
    <t>Pas de campus Côte d'Azur en propriété massif (Nice = site secondaire)</t>
  </si>
  <si>
    <t>Pas d'offre SIP/immersion pro structurée Italie</t>
  </si>
  <si>
    <t>Francophonia : pôle Riviera concentré + ADN pédagogique distinct (vs FL multi-sites généraliste)</t>
  </si>
  <si>
    <t>Présence Paris (capitale demande forte juniors italiens) + label Institut français</t>
  </si>
  <si>
    <t>https://www.france-langue.com · https://www.institutfrancais.it/corsi/soggiorni-linguistici-francia</t>
  </si>
  <si>
    <t>C08</t>
  </si>
  <si>
    <t>CMEF Cap d'Ail (Centre méditerranéen d'études françaises)</t>
  </si>
  <si>
    <t>École FLE en France (concurrent frontal Riviera juniors)</t>
  </si>
  <si>
    <t>Boulevard de la Mer, 06320 Cap-d'Ail (Monaco-frontière)</t>
  </si>
  <si>
    <t>Référencé partenaire officiel Institut français Italie</t>
  </si>
  <si>
    <t>https://www.cmef-monaco.fr</t>
  </si>
  <si>
    <t>+33 4 93 78 21 59</t>
  </si>
  <si>
    <t>cmef@cmef-monaco.fr</t>
  </si>
  <si>
    <t>Fondé 1952 — 70+ ans, mémoire historique (Jean Cocteau présent à l'inauguration)</t>
  </si>
  <si>
    <t>Cours adultes (juillet-août), JUNIORS 12-16 ans (campus estival), GROUPES SCOLAIRES (programme dédié scuole medie e istituti), formation enseignants intermittente</t>
  </si>
  <si>
    <t>Cap d'Ail (campus historique Cocteau, frontière Monaco — bassin Riviera identique à Francophonia)</t>
  </si>
  <si>
    <t>Tarifs groupes scolaires sur devis (programme dédié 2025-2026)</t>
  </si>
  <si>
    <t>Stages occasionnels</t>
  </si>
  <si>
    <t>Cours adultes été</t>
  </si>
  <si>
    <t>GÉOGRAPHIE FRONTALE Cap d'Ail = bassin Nice-Monaco IDENTIQUE Francophonia, partenaire Institut français</t>
  </si>
  <si>
    <t>Histoire patrimoniale (Cocteau), positionnement "campus juniors" très lisible pour scuole medie</t>
  </si>
  <si>
    <t>Mono-saison juillet-août (peu d'offre hors été), capacité campus limitée</t>
  </si>
  <si>
    <t>Pas d'offre SIP/professionnelle, peu de visibilité hors juniors</t>
  </si>
  <si>
    <t>Francophonia : ouverture annuelle, gamme adulte/pro complète, capacité supérieure</t>
  </si>
  <si>
    <t>Légitimité "juniors Riviera" historique CMEF</t>
  </si>
  <si>
    <t>https://www.cmef-monaco.fr/programmes/groupes-scolaires/ · https://www.institutfrancais.it/corsi/soggiorni-linguistici-francia</t>
  </si>
  <si>
    <t>C09</t>
  </si>
  <si>
    <t>Berlitz Italia</t>
  </si>
  <si>
    <t>Concurrent indirect Italie (formation linguistique B2C/B2B)</t>
  </si>
  <si>
    <t>Via Agnello 20, 20121 Milano (sede principale)</t>
  </si>
  <si>
    <t>Milano, Roma, Bari, Brescia, Firenze, Napoli, Siracusa, Torino, Verona (9 sedi)</t>
  </si>
  <si>
    <t>https://www.berlitz.com/it-it</t>
  </si>
  <si>
    <t>Numero verde national, contact via formulaire centre</t>
  </si>
  <si>
    <t>info@berlitz.it</t>
  </si>
  <si>
    <t>Fondé 1878 (USA) — 140 ans, présence Italie historique (Joyce a enseigné Trieste)</t>
  </si>
  <si>
    <t>Cours individuels et groupes en centre, Total Immersion (45h/sem), corporate, jeunes, certifications. PAS d'offre séjour France structurée pour scolaires</t>
  </si>
  <si>
    <t>Hors offre — formation se fait en centre Italie ou en ligne</t>
  </si>
  <si>
    <t>Hors offre séjour</t>
  </si>
  <si>
    <t>Cours intensifs francese 30-45 h/sem en centre Italie (Total Immersion premium)</t>
  </si>
  <si>
    <t>Méthode Berlitz historique (immersion totale en centre), réseau 500+ sedi mondiales, 9 sedi Italie</t>
  </si>
  <si>
    <t>Positionnement corporate fort (5000 étudiants/an, 73 000 leçons), 140 ans de marque</t>
  </si>
  <si>
    <t>PAS UN CONCURRENT FRONTAL : pas de séjour France ni d'offre groupe scolaire en mobilité</t>
  </si>
  <si>
    <t>Modèle B2C/B2B en centre, pas d'expérience immersion pays</t>
  </si>
  <si>
    <t>Francophonia : valeur ajoutée "immersion réelle pays" vs Berlitz "immersion en classe"</t>
  </si>
  <si>
    <t>Notoriété Berlitz auprès des décideurs adultes/entreprises italiennes</t>
  </si>
  <si>
    <t>https://www.berlitz.com/it-it/centri-linguistici · https://www.quotidiano.net/economia/lingue-il-metodo-berlitz-conquista-anche-milano</t>
  </si>
  <si>
    <t>Ce que montre cet onglet : 12 agences qui peuvent nous envoyer des groupes (à ne pas confondre avec les concurrents).</t>
  </si>
  <si>
    <t>Nom agence</t>
  </si>
  <si>
    <t>Zone d'intervention</t>
  </si>
  <si>
    <t>Publics cibles</t>
  </si>
  <si>
    <t>Types de séjours</t>
  </si>
  <si>
    <t>Présence France</t>
  </si>
  <si>
    <t>Partenaires français connus</t>
  </si>
  <si>
    <t>Opportunité estimée</t>
  </si>
  <si>
    <t>A01</t>
  </si>
  <si>
    <t>Sale Scuola Viaggi</t>
  </si>
  <si>
    <t>Via Polonia 3, 70124 Bari (siège) + Roma + Milano</t>
  </si>
  <si>
    <t>National Italie (focus Centre-Sud + Nord)</t>
  </si>
  <si>
    <t>https://www.salescuolaviaggi.com</t>
  </si>
  <si>
    <t>+39 080 504 7320</t>
  </si>
  <si>
    <t>info@salescuolaviaggi.com</t>
  </si>
  <si>
    <t>Tour Operator + Agenzia per il Lavoro (unique en Italie à avoir les deux licences)</t>
  </si>
  <si>
    <t>Lycées et collèges italiens — cible exclusive école</t>
  </si>
  <si>
    <t>Vacanze Studio, Viaggi di Istruzione, PCTO/PON, Erasmus+, Corsi di Lingua, Estate INPSieme</t>
  </si>
  <si>
    <t>Oui — référencé organisation séjours linguistiques France (catalogue Vacanze Studio 2026)</t>
  </si>
  <si>
    <t>À documenter (recourt aux écoles FLE françaises labellisées)</t>
  </si>
  <si>
    <t>À vérifier (probablement absent)</t>
  </si>
  <si>
    <t>PRESCRIPTION + CO-CONSTRUCTION : 2000+ instituts clients/an, double licence PCTO = entrée stratégique sur immersion pro</t>
  </si>
  <si>
    <t>A02</t>
  </si>
  <si>
    <t>MLA - My Language Abroad</t>
  </si>
  <si>
    <t>Via Giuseppe Mazzini 12, 20123 Milano + Napoli + Roma</t>
  </si>
  <si>
    <t>National Italie (3 sièges)</t>
  </si>
  <si>
    <t>https://www.mlaworld.com</t>
  </si>
  <si>
    <t>+39 02 4695479 (Milano) / 081 7614900 (Napoli)</t>
  </si>
  <si>
    <t>info@mlaworld.com</t>
  </si>
  <si>
    <t>Tour operator vacanze studio multi-décennies</t>
  </si>
  <si>
    <t>Ragazzi 10-20 ans + classes/écoles (programme dédié)</t>
  </si>
  <si>
    <t>Vacanze studio individuali e di gruppo, programmi per scuole (1-2 settimane), PON/POR, formation enseignants, MLA Language Live (online)</t>
  </si>
  <si>
    <t>Oui — "100+ destinazioni nel mondo", France incluse</t>
  </si>
  <si>
    <t>Sélection écoles FLE labellisées (à documenter en lien direct)</t>
  </si>
  <si>
    <t>PRESCRIPTION + CO-CONSTRUCTION : présence Milano + Napoli = couverture Nord+Sud, programme PON/POR = financement public</t>
  </si>
  <si>
    <t>A03</t>
  </si>
  <si>
    <t>Inter Studio Viaggi (ISV)</t>
  </si>
  <si>
    <t>Via Mascagni 90, 50127 Firenze (siège)</t>
  </si>
  <si>
    <t>National Italie (membre ASTOI, certif ISO 9001 + UNI EN 14804)</t>
  </si>
  <si>
    <t>https://www.interstudioviaggi.it</t>
  </si>
  <si>
    <t>+39 055 350381</t>
  </si>
  <si>
    <t>info@interstudioviaggi.it</t>
  </si>
  <si>
    <t>45+ ans — leader Italie déclaré sur vacanze studio</t>
  </si>
  <si>
    <t>Familles + élèves + écoles (gruppi con accompagnatore)</t>
  </si>
  <si>
    <t>Vacanze Studio estive di gruppo, anno scolastico all'estero, Estate INPSieme, viaggi individuali</t>
  </si>
  <si>
    <t>OUI explicitement — France dans la liste des destinations 2026</t>
  </si>
  <si>
    <t>À documenter (probablement écoles FLE labellisées sélectionnées)</t>
  </si>
  <si>
    <t>PRESCRIPTION : leader Italie déclaré, certifications fortes, membre ASTOI = accès institutionnel</t>
  </si>
  <si>
    <t>https://www.interstudioviaggi.it/vacanze-studio/</t>
  </si>
  <si>
    <t>A04</t>
  </si>
  <si>
    <t>Heritage Vacanze Studio</t>
  </si>
  <si>
    <t>Roma (siège — adresse précise à vérifier)</t>
  </si>
  <si>
    <t>National Italie</t>
  </si>
  <si>
    <t>https://www.heritagestudytours.it</t>
  </si>
  <si>
    <t>À vérifier (formulaire web)</t>
  </si>
  <si>
    <t>info@heritagestudytours.it</t>
  </si>
  <si>
    <t>Tour operator spécialisé vacanze studio + stage linguistici</t>
  </si>
  <si>
    <t>Ragazzi, adulti, docenti, scuole (4 segments dédiés)</t>
  </si>
  <si>
    <t>Vacanze studio estive con accompagnatore, stage linguistici per scuole, anno scolastico all'estero, formation enseignants (segment dédié)</t>
  </si>
  <si>
    <t>À vérifier (catalogue large mondial)</t>
  </si>
  <si>
    <t>À documenter</t>
  </si>
  <si>
    <t>FORMATION ENSEIGNANTS = segment dédié → entrée stratégique pour le pôle EELA Francophonia</t>
  </si>
  <si>
    <t>A05</t>
  </si>
  <si>
    <t>Orange Viaggi</t>
  </si>
  <si>
    <t>Roma — Via Casilina (adresse précise à vérifier)</t>
  </si>
  <si>
    <t>Centre-Sud Italie + national pour INPSieme</t>
  </si>
  <si>
    <t>https://www.orangeviaggi.com</t>
  </si>
  <si>
    <t>+39 06 9309825 (agenzia viaggi) / +39 06 79349015 (soggiorni studio estero)</t>
  </si>
  <si>
    <t>info@orangeviaggi.com</t>
  </si>
  <si>
    <t>20+ ans soggiorni studio, accrédité INPSieme + ITACA + MEPA</t>
  </si>
  <si>
    <t>Bambini, ragazzi, scuole, famiglie + segment senior</t>
  </si>
  <si>
    <t>Soggiorni studio estero (Estate INPSieme), gite scolastiche, viaggi di istruzione, soggiorni senior</t>
  </si>
  <si>
    <t>OUI explicitement — France dans le menu destinations "Select"</t>
  </si>
  <si>
    <t>À documenter — catégorie "Francia Select" suggère sélection qualifiée</t>
  </si>
  <si>
    <t>PRESCRIPTION : accréditation MEPA = accès marché public, INPSieme = volumes garantis été</t>
  </si>
  <si>
    <t>https://www.orangeviaggi.com/gite-scolastiche-viaggi-istruzione/</t>
  </si>
  <si>
    <t>A06</t>
  </si>
  <si>
    <t>Primavera Viaggi</t>
  </si>
  <si>
    <t>Via Ricasoli 9, 50122 Firenze</t>
  </si>
  <si>
    <t>Toscana + national (envoi national)</t>
  </si>
  <si>
    <t>https://www.primaveraviaggi.it</t>
  </si>
  <si>
    <t>+39 055 213900 (à vérifier — adresse confirmée)</t>
  </si>
  <si>
    <t>info@primaveraviaggi.it</t>
  </si>
  <si>
    <t>40 ans ("da quarant'anni")</t>
  </si>
  <si>
    <t>Ragazzi + adulti + scuole ("programmi per le scuole" + ministay dédiés)</t>
  </si>
  <si>
    <t>Ministay con corso di lingua (ALTERNATIVA gita scolastica), vacanze studio individuali, Estate INPSieme, anno scolastico, summer camp</t>
  </si>
  <si>
    <t>À vérifier (catalogue international)</t>
  </si>
  <si>
    <t>À documenter (écoles FLE labellisées certif British Council/ACELS/ALTO/ACCET citées)</t>
  </si>
  <si>
    <t>CO-CONSTRUCTION : argument explicite "alternativa alla gita scolastica" = posture proche Francophonia</t>
  </si>
  <si>
    <t>A07</t>
  </si>
  <si>
    <t>WEP Italia (World Education Program)</t>
  </si>
  <si>
    <t>Corso Fiume 6, 10133 Torino (siège Italie)</t>
  </si>
  <si>
    <t>National Italie + bureaux étrangers (FR, BE, DE, IE, UK, ES…)</t>
  </si>
  <si>
    <t>https://www.wep.it</t>
  </si>
  <si>
    <t>+39 011 6680902 (à confirmer)</t>
  </si>
  <si>
    <t>info@wep.it</t>
  </si>
  <si>
    <t>Fondé Liège 1988 — WEP Italia 1995 — 130+ collaborateurs, certif B Corp + CSIET</t>
  </si>
  <si>
    <t>Liceali (4° anno all'estero), universitari, adulti, docenti, ospitalità Italie</t>
  </si>
  <si>
    <t>Scambi scolastici (cœur), vacanze studio, corsi di lingua, education superiore, viaggi solidali, esperienze di lavoro</t>
  </si>
  <si>
    <t>OUI — bureau WEP en France (Lyon/Paris)</t>
  </si>
  <si>
    <t>Réseau WEP France propriétaire</t>
  </si>
  <si>
    <t>PRESCRIPTION FORTE : 5 bureaux Italie Nord (Milano/Torino/Bologna/Treviso) = couverture parfaite pour Cartographie Nord, certification B Corp = positionnement valeurs proche Francophonia</t>
  </si>
  <si>
    <t>https://www.wep.it/chi-siamo</t>
  </si>
  <si>
    <t>A08</t>
  </si>
  <si>
    <t>Multilingua Viaggi</t>
  </si>
  <si>
    <t>Centro Soggiorni Studio (adresse précise à vérifier)</t>
  </si>
  <si>
    <t>http://www.centrosoggiornistudio.it</t>
  </si>
  <si>
    <t>info@multilinguaviaggi.it</t>
  </si>
  <si>
    <t>10+ ans d'expérience programmes linguistiques mondiaux</t>
  </si>
  <si>
    <t>Ragazzi 12-17, adulti, insegnanti scuole medie e superiori (segment dédié)</t>
  </si>
  <si>
    <t>Soggiorni individuali, vacanze studio estive di gruppo (11-17), STAGES LINGUISTICI DI CLASSE ("alternativa alla gita d'istruzione"), au pair, anno scolastico</t>
  </si>
  <si>
    <t>OUI — France citée explicitement (Inghilterra, Irlanda, Francia, Spagna, Germania, USA)</t>
  </si>
  <si>
    <t>Membre IALCA (organisation agences linguistiques indépendantes)</t>
  </si>
  <si>
    <t>CO-CONSTRUCTION : segment STAGES LINGUISTICI DI CLASSE = posture identique Francophonia, IALCA = entrée vers réseau professionnel</t>
  </si>
  <si>
    <t>P</t>
  </si>
  <si>
    <t>A09</t>
  </si>
  <si>
    <t>New Beetle Viaggi Studio</t>
  </si>
  <si>
    <t>Adresse précise à vérifier (siège Italie)</t>
  </si>
  <si>
    <t>https://www.newbeetleviaggistudio.it</t>
  </si>
  <si>
    <t>info@newbeetleviaggistudio.it</t>
  </si>
  <si>
    <t>Tour operator vacanze studio ("miglior tour operator dell'anno" autopromu)</t>
  </si>
  <si>
    <t>Ragazzi + scuole (publiques et privées) + adultes</t>
  </si>
  <si>
    <t>Vacanze studio per ragazzi, programmi scolastici internazionali, corsi di lingua adulti, STAGE LINGUISTICI SCUOLE (Bando Consip 2026 = marché public)</t>
  </si>
  <si>
    <t>À vérifier ("400+ destinazioni verificate")</t>
  </si>
  <si>
    <t>PRESCRIPTION : positionnement Bando Consip 2026 = entrée marché public, programmes scolaires structurés</t>
  </si>
  <si>
    <t>A10</t>
  </si>
  <si>
    <t>Language Team</t>
  </si>
  <si>
    <t>Adresse précise à vérifier (Italie)</t>
  </si>
  <si>
    <t>https://www.languageteam.it</t>
  </si>
  <si>
    <t>info@languageteam.it</t>
  </si>
  <si>
    <t>Tour Operator spécialisé (durée à confirmer)</t>
  </si>
  <si>
    <t>Ragazzi, adulti, scuole</t>
  </si>
  <si>
    <t>Vacanze studio estero, stage linguistici, corsi lingua estero, programmi ITACA-INPS, INPSieme, trimestre/semestre/anno all'estero</t>
  </si>
  <si>
    <t>OUI implicitement ("il mondo, a te la scelta")</t>
  </si>
  <si>
    <t>PRESCRIPTION : accréditations ITACA-INPS = volumes garantis, segment stage linguistici scolaire identifié</t>
  </si>
  <si>
    <t>A11</t>
  </si>
  <si>
    <t>Sprachcaffe Italia (volet agence)</t>
  </si>
  <si>
    <t>Roma (siège opérationnel) + Milano, Torino, Napoli, Catania</t>
  </si>
  <si>
    <t>National Italie (5 antennes)</t>
  </si>
  <si>
    <t>https://estateinpsieme.sprachcaffe.com</t>
  </si>
  <si>
    <t>+39 06 86356746 (Roma)</t>
  </si>
  <si>
    <t>inps@sprachcaffe.com</t>
  </si>
  <si>
    <t>Fondé 1982 (Roma frères Sarno) — 40+ ans, accrédité INPSieme</t>
  </si>
  <si>
    <t>Ragazzi (Estate INPSieme cible scolaire), adulti</t>
  </si>
  <si>
    <t>Soggiorni studio Estate INPSieme (cible boursiers fonctionnaires), vacanze studio gruppo</t>
  </si>
  <si>
    <t>OUI — Paris, Nice, Antibes (écoles propriétaires Sprachcaffe France)</t>
  </si>
  <si>
    <t>École propriétaire interne (modèle intégré)</t>
  </si>
  <si>
    <t>ATTENTION CONCURRENT-AGENCE : Sprachcaffe est à la fois école (cf onglet 08) ET agence (INPSieme) — relation complexe, à arbitrer si partenariat envisagé</t>
  </si>
  <si>
    <t>A12</t>
  </si>
  <si>
    <t>Agenzia Formativa Dante Alighieri</t>
  </si>
  <si>
    <t>Réseau Dante Alighieri (présence multi-villes Italie + monde)</t>
  </si>
  <si>
    <t>https://www.didatticagenzialighieri.it</t>
  </si>
  <si>
    <t>info@didatticagenzialighieri.it</t>
  </si>
  <si>
    <t>Émanation Société Dante Alighieri (institution culturelle italienne historique)</t>
  </si>
  <si>
    <t>Corsisti (adultes en formation continue), étudiants, parents</t>
  </si>
  <si>
    <t>Soggiorni linguistici via partenariat ESL (sconti dedicati), formation linguistique adulte</t>
  </si>
  <si>
    <t>OUI — via partenariat ESL (Antibes, Nice, Paris, Lyon…)</t>
  </si>
  <si>
    <t>Partenariat OFFICIEL ESL Italia (annoncé sur leur site, lien direct catalogue ESL)</t>
  </si>
  <si>
    <t>OPPORTUNITÉ DOUBLE : (1) entrée institutionnelle Dante Alighieri = légitimité culturelle (2) substitut au partenariat actuel ESL = repositionner Francophonia comme alternative "française" vs broker généraliste</t>
  </si>
  <si>
    <t>https://www.didatticagenzialighieri.it/soggiorni-linguistici-esl/</t>
  </si>
  <si>
    <t>CARTOGRAPHIE ITALIE 2026 · PIPELINE CHAUD</t>
  </si>
  <si>
    <t>Ce que montre cet onglet : 42 groupes déjà venus, à réactiver avant la prospection froide.</t>
  </si>
  <si>
    <t>ID HubSpot</t>
  </si>
  <si>
    <t>Nom transaction (origine)</t>
  </si>
  <si>
    <t>Établissement</t>
  </si>
  <si>
    <t>Phase HubSpot</t>
  </si>
  <si>
    <t>Programme (origine)</t>
  </si>
  <si>
    <t>Montant prévu (€)</t>
  </si>
  <si>
    <t>Date dernier contact</t>
  </si>
  <si>
    <t>Mandataire fidélisation</t>
  </si>
  <si>
    <t>Date relance prévue</t>
  </si>
  <si>
    <t>Priorité fid.</t>
  </si>
  <si>
    <t>Statut relance</t>
  </si>
  <si>
    <t>Lien onglet 02</t>
  </si>
  <si>
    <t>Commentaires</t>
  </si>
  <si>
    <t>422217155791</t>
  </si>
  <si>
    <t>SCL Medium - Vasiliki KONTOU - Grèce - S27 - du 28 juin au 5 juillet 2026- 36 + 3</t>
  </si>
  <si>
    <t>À COMPLÉTER</t>
  </si>
  <si>
    <t>En échange avec le client</t>
  </si>
  <si>
    <t>Annick (à partager avec Rosa Maria Fala — arbitrage en cours)</t>
  </si>
  <si>
    <t>Maintenir le lien actif — RDV à proposer sous 15 jours</t>
  </si>
  <si>
    <t>À planifier</t>
  </si>
  <si>
    <t>A</t>
  </si>
  <si>
    <t>À lancer</t>
  </si>
  <si>
    <t>À rapprocher (établissement à renseigner)</t>
  </si>
  <si>
    <t>422213477612</t>
  </si>
  <si>
    <t>SCL/PCTO - Capeland - Licéo FERMI - du 13 au 26/03/25 - S 11-12-13 - 30 + 4</t>
  </si>
  <si>
    <t>Peu qualifié</t>
  </si>
  <si>
    <t>2026-03-13</t>
  </si>
  <si>
    <t>Réchauffer le lead — appel exploratoire pour requalifier</t>
  </si>
  <si>
    <t>B</t>
  </si>
  <si>
    <t>422211397841</t>
  </si>
  <si>
    <t>Tisb - Sejour Culturel et Linguistique</t>
  </si>
  <si>
    <t>Très qualifié</t>
  </si>
  <si>
    <t>2026-04-13</t>
  </si>
  <si>
    <t>Closing imminent — relance Annick + arbitrage Yann sous 7 jours</t>
  </si>
  <si>
    <t>422213322951</t>
  </si>
  <si>
    <t>Instutituto Ch BERNAZZOLI t E FERRARI</t>
  </si>
  <si>
    <t>422213398735</t>
  </si>
  <si>
    <t>SCL en semi échange Erasmus - Lycée Marco Polo - Agence Helkin - du 3 au 8 NOV - S45 - 33 + 4</t>
  </si>
  <si>
    <t>Qualifié</t>
  </si>
  <si>
    <t>422063559922</t>
  </si>
  <si>
    <t>SCL Offres spéciales Fev - 2026 - archimede.edu.it - Sonia Christin-Veyrenche - du 22 au 27 février 26 - S 9 - 32 + 2</t>
  </si>
  <si>
    <t>422249947366</t>
  </si>
  <si>
    <t>SCL Operativo Capeland Gruppo RE CAPRIATA PCTO Panoramique - 30 + 4 du 3 au 16/04/25 - S 14/15/16</t>
  </si>
  <si>
    <t>Pas qualifié</t>
  </si>
  <si>
    <t>À évaluer — arbitrer entre relance dernière chance et archivage</t>
  </si>
  <si>
    <t>C</t>
  </si>
  <si>
    <t>422254019806</t>
  </si>
  <si>
    <t>SCL Echange Anna Rita Rossi 2 au 6 Avril 23 - S 14 - 48 élèves</t>
  </si>
  <si>
    <t>422213398739</t>
  </si>
  <si>
    <t>SCL - Dina CATENARO - 30/11 au 5/12/25 - S 49 - 30+ 2</t>
  </si>
  <si>
    <t>2026-04-29</t>
  </si>
  <si>
    <t>422211360977</t>
  </si>
  <si>
    <t>SCL OFFRE SPECIALE - C RADULESCU et I GHITA -S 8 - 15 au 21/02/26 - 22 + 3</t>
  </si>
  <si>
    <t>2026-02-27</t>
  </si>
  <si>
    <t>422209298669</t>
  </si>
  <si>
    <t>Paola ATTANASI - Formation de 8 Professeurs de FLE - Magie du Carnaval - du 16 au 22/02/25 - S 8</t>
  </si>
  <si>
    <t>422211316951</t>
  </si>
  <si>
    <t>TIM - Margherita TURELLI Séjour Citoyen et Linguistique 5 au 9 mars 2023</t>
  </si>
  <si>
    <t>422252117223</t>
  </si>
  <si>
    <t>Fédérica ROLLO - SIP - 5 élèves - 4 accompagnateurs du 03 Juin au 19 juillet 2024 - S 23 à 29</t>
  </si>
  <si>
    <t>422213322950</t>
  </si>
  <si>
    <t>isfrancescoredi.edu.it - Giuseppe CASTIGLIONE - SES - 19 au 28/11/25 - S 47/48 - 10 + 2</t>
  </si>
  <si>
    <t>422211360982</t>
  </si>
  <si>
    <t>SES ERASMUS - Loretta LUCIOLI -du 17 au 22/11- S 47 - 15 + 2 -</t>
  </si>
  <si>
    <t>422253941988</t>
  </si>
  <si>
    <t>Anca BRAESCU- Irina MELISCH - SCL du 26/10/25 au 1/11/25 - S 44 - 17 + 2</t>
  </si>
  <si>
    <t>2026-02-05</t>
  </si>
  <si>
    <t>422251985083</t>
  </si>
  <si>
    <t>SIP - Octobre 2023 - Cristina Bernazzoli - S37 à 40 - 13 participants</t>
  </si>
  <si>
    <t>484876698837</t>
  </si>
  <si>
    <t>SIP/PCTO/Capeland/ IPSSEOA "G. Falcone" di Giarre (CT) - 16 au 29/03/26 - S12 et 13- 19 + 2</t>
  </si>
  <si>
    <t>Recontacter Clients</t>
  </si>
  <si>
    <t>Relance fidélisation — proposer nouveau séjour saison 2026-2027</t>
  </si>
  <si>
    <t>479331721438</t>
  </si>
  <si>
    <t>422239902915</t>
  </si>
  <si>
    <t>Rosalia Barmina -SCL 12 au 17 nov 23 - S 46 - 34 élèves</t>
  </si>
  <si>
    <t>422220756193</t>
  </si>
  <si>
    <t>SCL - Anna GIORGI Lycée hôtelier Artusi Riolo Terme - 23 au 27/01 - S 03 - 24 élèves - 3 acc sans hébergement et 1 chauf</t>
  </si>
  <si>
    <t>421002307823</t>
  </si>
  <si>
    <t>ICS DE ANDRE - Antonella TALARICO -SES ERASMUS - CARNAVAL DE NICE du 24 FEV AU 1 Mars 2025 S 9 - 8 élèves +2</t>
  </si>
  <si>
    <t>422213322946</t>
  </si>
  <si>
    <t>Lionel Wattellier Pozuelo - SCL Immersion scolaire - 3 au 10 Mars 24 - S 10</t>
  </si>
  <si>
    <t>500991719620</t>
  </si>
  <si>
    <t>SES - Erasmus - Paola ATTANASI - 25/05 au 06/06/26 - S 22 et 23 - 8 + 2</t>
  </si>
  <si>
    <t>498896379117</t>
  </si>
  <si>
    <t>498760672498</t>
  </si>
  <si>
    <t>422251984120</t>
  </si>
  <si>
    <t>Eusebio Ciccotti Liceo Scientifico Statale E MAJORANA - SCL 8 au 13/04/24 - S15 - 19 élèves + 2 profs</t>
  </si>
  <si>
    <t>422252056798</t>
  </si>
  <si>
    <t>Raffaella Tedeschi - SES - 7 au 14 avril - S 15 - 8 élèves - 2 prof et 2 Prof job shadowing</t>
  </si>
  <si>
    <t>422251870452</t>
  </si>
  <si>
    <t>Programme de formation Professeur FLE - 15h - du 13 au 17 OCT 2025/ Cours renforcement linguistique/Maria MILIONE/ 7 Pr</t>
  </si>
  <si>
    <t>422213433568</t>
  </si>
  <si>
    <t>EGINA Simone PEPPONI - Ecole Peschiera Borromeo SES - 18 au 24/02/24 S 08 - 8 élèves - deux accomp</t>
  </si>
  <si>
    <t>2026-04-14</t>
  </si>
  <si>
    <t>422217155792</t>
  </si>
  <si>
    <t>SIP CONSORZIO MESTIERI TOSCANA - 4 étudiants du 1er au 29/07/24 - S 27 à 30 et 2 étudiants du 1er au 15/07 - S 27 et 28</t>
  </si>
  <si>
    <t>422211210441</t>
  </si>
  <si>
    <t>Devis Formation Proviseur Nino Martoglio - Laura TOMASELLI</t>
  </si>
  <si>
    <t>422213433566</t>
  </si>
  <si>
    <t>Rosa Maria FALA - icgiovannipaolo2.edu.it - SCL - Carnaval Fev 2025 - 16 au 22 Fév 25 - S 08 - 6 élèves + 1</t>
  </si>
  <si>
    <t>2026-02-19</t>
  </si>
  <si>
    <t>496834737375</t>
  </si>
  <si>
    <t>SES ERASMUS - Ecole BRANCATI - Elga SCHEMBRI - 3 au 08/05/26 - S 15 - 8 + 2</t>
  </si>
  <si>
    <t>495428288710</t>
  </si>
  <si>
    <t>2026-04-01</t>
  </si>
  <si>
    <t>495428198613</t>
  </si>
  <si>
    <t>493910950136</t>
  </si>
  <si>
    <t>REGIONE AUTONOMA VALLE D'AOSTE - Intervention Halyna KUTASEVYCH - 30 Mars 2026</t>
  </si>
  <si>
    <t>494002841791</t>
  </si>
  <si>
    <t>493857924319</t>
  </si>
  <si>
    <t>494002582750</t>
  </si>
  <si>
    <t>422239902912</t>
  </si>
  <si>
    <t>FORMATION UDF ETE/FLE - Maria Luisa LIACI - du 20 au 22/08/25 - S 34</t>
  </si>
  <si>
    <t>427084328171</t>
  </si>
  <si>
    <t>SCL - Offre Spéciale- Fev. Barbara DETTORI du 16 au 20 FEV 2026 S8 - 7 + 2 gagnée</t>
  </si>
  <si>
    <t>Ce que montre cet onglet : 85 transactions reportées, à relancer.</t>
  </si>
  <si>
    <t>Nom transaction</t>
  </si>
  <si>
    <t>Programme</t>
  </si>
  <si>
    <t>Nb participants</t>
  </si>
  <si>
    <t>Date arrivée initiale</t>
  </si>
  <si>
    <t>Propriétaire</t>
  </si>
  <si>
    <t>Motif report</t>
  </si>
  <si>
    <t>22096715236</t>
  </si>
  <si>
    <t>Amira Mabel NASSIF - SCL du 16 au 22/03/2025 - S 12- 55 élèves + 2</t>
  </si>
  <si>
    <t>Lycée Castelvi de Sassari</t>
  </si>
  <si>
    <t>Transaction qualifiée</t>
  </si>
  <si>
    <t>Etudiants</t>
  </si>
  <si>
    <t>Annick MIARA REVELAT</t>
  </si>
  <si>
    <t>Pipeline chaud — relance immédiate, closing visé sous 30 jours</t>
  </si>
  <si>
    <t>14803517630</t>
  </si>
  <si>
    <t>PCTO - AOUT 2024 - Ivana DI MAJO - Italie - SEM 33/34 - 30 élèves + 4 accompagnateurs</t>
  </si>
  <si>
    <t>Contact à reprendre</t>
  </si>
  <si>
    <t>Renaud Larquet</t>
  </si>
  <si>
    <t>Gros enjeu — relance dirigée par Annick, briefer mandataire zone</t>
  </si>
  <si>
    <t>6441858539</t>
  </si>
  <si>
    <t>Formation Professeurs FLE/Avril 24? S 15- Martine DE PASQUALE</t>
  </si>
  <si>
    <t>genovese</t>
  </si>
  <si>
    <t>Professeurs</t>
  </si>
  <si>
    <t>9829818564</t>
  </si>
  <si>
    <t>Maria Letizia Bacci et Piera NIEDU - SCL Juillet 2024 - 40 élèves - S 28</t>
  </si>
  <si>
    <t>Scula Dante ALIGHIERI à Quarata</t>
  </si>
  <si>
    <t>9990276068</t>
  </si>
  <si>
    <t>Adèle TOMASI SCIANO- SCL 11 au 17 Mars 2024 - S 11 - 40 élèves et 2 accompagnateurs</t>
  </si>
  <si>
    <t>Lycée linguistique SCIASCIA FERMI S.AGATA MILITELLO</t>
  </si>
  <si>
    <t>9314124730</t>
  </si>
  <si>
    <t>Daniela D' amelio -SCL/Visites entreprises/ 18 au 24/02/24 -S 8 - 30 ou 40 participants</t>
  </si>
  <si>
    <t>25027338477</t>
  </si>
  <si>
    <t>SCL - Roberta Tresso - Fév ou Mars 2024 - 30 élèves</t>
  </si>
  <si>
    <t>5996601787</t>
  </si>
  <si>
    <t>SCL Mars 2024 - Lenka Kozlova - sem 13 - 30 étudiants</t>
  </si>
  <si>
    <t>7353799873</t>
  </si>
  <si>
    <t>SCL- NOV 23- Carlo macri Italie- sem43 - Stagiaires 26</t>
  </si>
  <si>
    <t>liceo laurenzo rocci</t>
  </si>
  <si>
    <t>8985120200</t>
  </si>
  <si>
    <t>SCL - Janvier 2024 - Maria Peripoli - 30 + 2</t>
  </si>
  <si>
    <t>16522404538</t>
  </si>
  <si>
    <t>POST UDF 2024 - IACONO ROSARIA - SCL 26/01 au 01/02 -S 05 - 25 élèves + 2</t>
  </si>
  <si>
    <t>lycée</t>
  </si>
  <si>
    <t>9007423686</t>
  </si>
  <si>
    <t>iismontalegenova.it - Elisa FERRARI SCL/Imm - 4 au 9 fev 24 - S 06 - 25 élèves</t>
  </si>
  <si>
    <t>Pipeline chaud — relance Annick sous 15 jours, programmer RDV</t>
  </si>
  <si>
    <t>228582844643</t>
  </si>
  <si>
    <t>SCL Séjours thématiques Hiver 2025 - Maria Cristina PIZZICAROLI - 16 au 20 Nov 2025 - S 47 - 30 + 2</t>
  </si>
  <si>
    <t>Lycée bilingue</t>
  </si>
  <si>
    <t>9049736670</t>
  </si>
  <si>
    <t>Lucia Drago - SCL Immersion scolaire lycée hôtelier Fév</t>
  </si>
  <si>
    <t>Etudiants Echange</t>
  </si>
  <si>
    <t>14234888400</t>
  </si>
  <si>
    <t>SES - 18 au 23/05/2025 - S 21- Anne de SANCTIS - 8 élèves - 2 Prof</t>
  </si>
  <si>
    <t>Istituto comprensivo villa verrocchio MONTESILAVANO</t>
  </si>
  <si>
    <t>14235699440</t>
  </si>
  <si>
    <t>JOB SHADOWING Anne de Sanctis/Enrica ROMANO/ Sept 25/ 3 profs</t>
  </si>
  <si>
    <t>Jobshadowing</t>
  </si>
  <si>
    <t>8446122997</t>
  </si>
  <si>
    <t>SCL - Avril 2024 -SABRINA PANARELLO/Lucia GUARNERI - Sem 15 - 40 élèves</t>
  </si>
  <si>
    <t>contact repris</t>
  </si>
  <si>
    <t>Etudiants Echange;"Etudiants"</t>
  </si>
  <si>
    <t>Maintenir le lien — proposer nouvelle date séjour 2026-2027</t>
  </si>
  <si>
    <t>17969855166</t>
  </si>
  <si>
    <t>SCL S. PANARELLO/L GUARNERI - SICILE - 40 élèves - 23 au 27/02/24 - 15 + 4 - S 09</t>
  </si>
  <si>
    <t>Istituto Comprensivo Falcone Borsellino et Lycée....</t>
  </si>
  <si>
    <t>16522465761</t>
  </si>
  <si>
    <t>POST UDF 2024 - Dettori Barbara - Italie</t>
  </si>
  <si>
    <t>Relance simple — email + appel sous 30 jours, requalifier</t>
  </si>
  <si>
    <t>21275075545</t>
  </si>
  <si>
    <t>SCL - Universita di Ferrara - Vera GAJIU - 9 au 15 mars 2025 - S11 20 élèves - 2 accompagnateurs-</t>
  </si>
  <si>
    <t>Universita di ferrara</t>
  </si>
  <si>
    <t>320359999699</t>
  </si>
  <si>
    <t>SCL Offre spéciale - Raffaela ADOLFI - 22 au 27 Fév 2026 - S09 - 15 + 1</t>
  </si>
  <si>
    <t>Lycée?</t>
  </si>
  <si>
    <t>8977998054</t>
  </si>
  <si>
    <t>SCL - Février 2024 - Paola Cherri - 30 participants</t>
  </si>
  <si>
    <t>19001440474</t>
  </si>
  <si>
    <t>SCL - Monica Santorelli - Novembre</t>
  </si>
  <si>
    <t>9403953855</t>
  </si>
  <si>
    <t>UDF ETE - DNL - 07 au 13/07/24 -SEM 28-Raffaella Tedeschi - 4 professeurs</t>
  </si>
  <si>
    <t>145101487313</t>
  </si>
  <si>
    <t>SES - Sabrina PANARELLO - 12 au 18/10 - S 42 - 6 + 2</t>
  </si>
  <si>
    <t>Collège</t>
  </si>
  <si>
    <t>374103777469</t>
  </si>
  <si>
    <t>Istitutoscappi - Laura STAIANO - SCL Eco - S8 - Du 23 au 27 février 2026 - 17 + 2</t>
  </si>
  <si>
    <t>5263634890</t>
  </si>
  <si>
    <t>SCL Echange - Mars 2023 - Nadia Marobin - 15 stagiaires</t>
  </si>
  <si>
    <t>386530281701</t>
  </si>
  <si>
    <t>PCTO - Italie - S15 - du 5 au 11 avril 2026 - Raffaella Tedeschi- 10 + 1</t>
  </si>
  <si>
    <t>Lycée</t>
  </si>
  <si>
    <t>366029028538</t>
  </si>
  <si>
    <t>SES ERASMUS - Géraldine CHAPUIS - 22 au 27 Mars 2026 - S 10 - 10+ 2</t>
  </si>
  <si>
    <t>16522284741</t>
  </si>
  <si>
    <t>POST UDF 2024 - Mereta Annamaria - Italie</t>
  </si>
  <si>
    <t>16522239710</t>
  </si>
  <si>
    <t>POST UDF 2024 - MARACCI Lucia - Italie</t>
  </si>
  <si>
    <t>16522515172</t>
  </si>
  <si>
    <t>POST UDF 2024 - Pancaldi Pamela - Italie</t>
  </si>
  <si>
    <t>16521206757</t>
  </si>
  <si>
    <t>POST UDF 2024 - Fraccaro Nadia - Italie</t>
  </si>
  <si>
    <t>16522385619</t>
  </si>
  <si>
    <t>POST UDF 2024 - Schito Marianaela - Italie</t>
  </si>
  <si>
    <t>16522465762</t>
  </si>
  <si>
    <t>POST UDF 2024 - SANFELICI ROBERTA - Italie</t>
  </si>
  <si>
    <t>16522515171</t>
  </si>
  <si>
    <t>POST UDF 2024 - Palomba Cavalière - Italie</t>
  </si>
  <si>
    <t>16522404341</t>
  </si>
  <si>
    <t>POST UDF 2024 - Scopano Tiziana - Italie</t>
  </si>
  <si>
    <t>16522300665</t>
  </si>
  <si>
    <t>POST UDF 2024 - Pacini Chiara - Italie</t>
  </si>
  <si>
    <t>16522554870</t>
  </si>
  <si>
    <t>POST UDF 2024 - Bianco Claudia - Italie</t>
  </si>
  <si>
    <t>16521206754</t>
  </si>
  <si>
    <t>POST UDF 2024 - Pernel Milva - Italie</t>
  </si>
  <si>
    <t>16522351593</t>
  </si>
  <si>
    <t>POST UDF 2024 - di grigoli caterina - Italie</t>
  </si>
  <si>
    <t>16522351589</t>
  </si>
  <si>
    <t>POST UDF 2024 - Chiarello Erminia Jessica - Italie</t>
  </si>
  <si>
    <t>16522385615</t>
  </si>
  <si>
    <t>POST UDF 2024 - PAOLA SCAFEDDI DOMIANELLO - Italie</t>
  </si>
  <si>
    <t>16522404336</t>
  </si>
  <si>
    <t>POST UDF 2024 - Colicchio Maria Teresa - Italie</t>
  </si>
  <si>
    <t>16522487265</t>
  </si>
  <si>
    <t>POST UDF 2024 - Pisano Stefania - Italie</t>
  </si>
  <si>
    <t>16522404335</t>
  </si>
  <si>
    <t>POST UDF 2024 - De La Pierre Etty - Italie</t>
  </si>
  <si>
    <t>16522333673</t>
  </si>
  <si>
    <t>POST UDF 2024 - Borghino Elisa - Italie - SCL et SIP avril ou sept 2025</t>
  </si>
  <si>
    <t>.</t>
  </si>
  <si>
    <t>16522239695</t>
  </si>
  <si>
    <t>POST UDF 2024 - Tranfa Michela - Italie</t>
  </si>
  <si>
    <t>11361581267</t>
  </si>
  <si>
    <t>UDF ETE Nicoletta ALTOMARE et Sabrina PANARELLO - S 27 - 2024</t>
  </si>
  <si>
    <t>14281343984</t>
  </si>
  <si>
    <t>UDF/DNL - Paola ATTANASI - Une prof supplémentaire du 8 au 13 juillet 24 - S 28</t>
  </si>
  <si>
    <t>9291598017</t>
  </si>
  <si>
    <t>FALCONE BORSELLINO DI CASSIBILE Sabrina Panarello SCL 8 au 12/04/24 - S 15 - 40 élèves +3 acc</t>
  </si>
  <si>
    <t>FALCONE BORSELLINO DI CASSIBILE</t>
  </si>
  <si>
    <t>19570884805</t>
  </si>
  <si>
    <t>SCL - Georgiana SPIRIDON - 6 au 12/04/25 - S15 - 20 élèves + 2 profs</t>
  </si>
  <si>
    <t>7344064245</t>
  </si>
  <si>
    <t>SCL - Novembre 2023 - Antonella Spinole- SEM46- 50 participants</t>
  </si>
  <si>
    <t>transaction non qualifiée</t>
  </si>
  <si>
    <t>Évaluer — sondage ciblé pour comprendre raison du report</t>
  </si>
  <si>
    <t>17969898460</t>
  </si>
  <si>
    <t>SCL - Antonella BONANNO - 30/03 au 04/04 - S 14 - 50 élèves</t>
  </si>
  <si>
    <t>Collège ....</t>
  </si>
  <si>
    <t>12815540161</t>
  </si>
  <si>
    <t>SIP - Ilaria CHIERICOZZI - 15 étudiants du 1 au 21/09/24 - S 36 à 38</t>
  </si>
  <si>
    <t>High School - IPSSEOA Aurélio Saffi - Florence</t>
  </si>
  <si>
    <t>Etudiants Formation Pro</t>
  </si>
  <si>
    <t>9662595561</t>
  </si>
  <si>
    <t>Eleonora Giglio- Lycée Pertini/Genova - SCL - 17 au 22 /03/24 - S 12 - 50 élèves</t>
  </si>
  <si>
    <t>Lycée PERTINI - GENES</t>
  </si>
  <si>
    <t>11059833552</t>
  </si>
  <si>
    <t>Désirée CONTE - SCL - 14 au 20 juillet 2024 - S 29 - 16 élèves +2</t>
  </si>
  <si>
    <t>108791984330</t>
  </si>
  <si>
    <t>SCL Paola MARONGIU - 29 mars au 5 avril - S 14 - 30 + 2</t>
  </si>
  <si>
    <t>9593478634</t>
  </si>
  <si>
    <t>Ministry of education - Scuola Muratori di Vignola - SCL 4 au 8 mars 2024 - S 10</t>
  </si>
  <si>
    <t>Scuola Sec. I Grado L.A. Muratori di Vignola</t>
  </si>
  <si>
    <t>12341172696</t>
  </si>
  <si>
    <t>SCL - Smeralda CAPPELLO - 14 au 26/07/24 - S 29 et 30 - 9 élèves - un accompagnateur</t>
  </si>
  <si>
    <t>10621928692</t>
  </si>
  <si>
    <t>Viviano VANNUCCI/SCL du 7 au 13 Juillet 2024 S 28 - 15 + 2</t>
  </si>
  <si>
    <t>9193423606</t>
  </si>
  <si>
    <t>scalcerle.eu - Marina TRAMET -10/15/03 - S 11 - 25 élèves</t>
  </si>
  <si>
    <t>9225584354</t>
  </si>
  <si>
    <t>SIP - Althéo VALENTINI Avril et Mai 2024 - 15 participants</t>
  </si>
  <si>
    <t>9229054446</t>
  </si>
  <si>
    <t>Sara PAOLI/Chantal PALUSZEK - SES - 18/24 Fév 2024 S 08</t>
  </si>
  <si>
    <t>Lycée Chez GIOTTOLIVI</t>
  </si>
  <si>
    <t>10006985956</t>
  </si>
  <si>
    <t>Fortunata PONZI - SCL 14 au 20/04/23 - 20 élèves</t>
  </si>
  <si>
    <t>IIS DE SARLO_DE LORENZO à LAGONEGRO</t>
  </si>
  <si>
    <t>8196086261</t>
  </si>
  <si>
    <t>SCL - Novembre 2023 - Enza Melfi -SEM 44- Participants 30</t>
  </si>
  <si>
    <t>8936569849</t>
  </si>
  <si>
    <t>Iissgiuliocesare - A MIGLIETTA - SCL Déc 2023</t>
  </si>
  <si>
    <t>16522419180</t>
  </si>
  <si>
    <t>POST UDF 2024 - Mohrbach Véronique Sandra Patricia - Italie - SCLMAI 2025 - S - 20 + 2</t>
  </si>
  <si>
    <t>9235101905</t>
  </si>
  <si>
    <t>Liceo Turrisi COLONNA - SCL Printemps 2024 - 15 élèves -</t>
  </si>
  <si>
    <t>9247898589</t>
  </si>
  <si>
    <t>Elise Manuela D'Alessio - SCL Fév 2024 - S 9</t>
  </si>
  <si>
    <t>Lycée Professionnel STRINGHER - UDINE</t>
  </si>
  <si>
    <t>8487872205</t>
  </si>
  <si>
    <t>SCL étudiants - octobre 2023 - N. Rey - Sem 42 - 19 étudiants</t>
  </si>
  <si>
    <t>79203648698</t>
  </si>
  <si>
    <t>SCL Liceo Novelli Natalucci 10 élèves Juillet 2025 S 30</t>
  </si>
  <si>
    <t>Liceo Novelli Natalucci</t>
  </si>
  <si>
    <t>7480496871</t>
  </si>
  <si>
    <t>SCL- Avril 2024- Fabiola Maccanò italie-SEM13-stagiaires 16</t>
  </si>
  <si>
    <t>7418721483</t>
  </si>
  <si>
    <t>SCL-Avril 2024-Donata Donateo Italie- sem 14-stagiaires 10</t>
  </si>
  <si>
    <t>12749956821</t>
  </si>
  <si>
    <t>Donatella ALIBRANDI - Sicile - Formation 5 Professeurs FLE</t>
  </si>
  <si>
    <t>6448062653</t>
  </si>
  <si>
    <t>SCL - Mars 2023 - Andreea Ramona Andronache - 15 stagiaires</t>
  </si>
  <si>
    <t>6725488623</t>
  </si>
  <si>
    <t>myriam ciliani - SCL 19 au 24 JUIN 2023 - S 25 - 9 étudiants</t>
  </si>
  <si>
    <t>6990106825</t>
  </si>
  <si>
    <t>IPSSEOA Karol Wojtyla Alessandra Costarella - SCL-Option théâtre du 27 Mai au 3 juin 2023</t>
  </si>
  <si>
    <t>Lycée hôtelier Catania</t>
  </si>
  <si>
    <t>14115131066</t>
  </si>
  <si>
    <t>SES - Clelia MINELLI - 6 élèves + 2 - du 1er au 6/12/24/ S 49</t>
  </si>
  <si>
    <t>7399086818</t>
  </si>
  <si>
    <t>SCL erasmus - octobre 23 -CARMELINA BUCCA - SEM43 - 8 participants</t>
  </si>
  <si>
    <t>7345150406</t>
  </si>
  <si>
    <t>Carmen Gigliuto - SCL S27 du 2 au 8 juillet 2023 - 3 élèves</t>
  </si>
  <si>
    <t>12816716240</t>
  </si>
  <si>
    <t>SIP - Chiara SILVESTRO - 2 étudiants - 14 au 31 juillet 2024</t>
  </si>
  <si>
    <t>14753035507</t>
  </si>
  <si>
    <t>SCL une étudiante et ses parents - Giuseppe LA MALFA - 18 au 24/08/24 - S 34</t>
  </si>
  <si>
    <t>9830014452</t>
  </si>
  <si>
    <t>Maria Scarfone - SCL 10 au 15/03/24 - 15 élèves - S 11</t>
  </si>
  <si>
    <t>GHANDI</t>
  </si>
  <si>
    <t>6515025109</t>
  </si>
  <si>
    <t>Isabella CECILIONI icsenigalliacentro.com - Formation Professeur FLE du 7 au 13 mai 2023</t>
  </si>
  <si>
    <t>ISTITUTO COMPRENSIVO SENOGALLIA CENTRO</t>
  </si>
  <si>
    <t>CARTOGRAPHIE ITALIE 2026 · RÉSEAU</t>
  </si>
  <si>
    <t>Ce que montre cet onglet : qui couvre quel territoire, et les zones blanches à couvrir. Le suivi mensuel d’activité vit dans la fiche de suivi de chaque mandataire.</t>
  </si>
  <si>
    <t>Cercle</t>
  </si>
  <si>
    <t>Statut</t>
  </si>
  <si>
    <t>Zone couverte (établissements)</t>
  </si>
  <si>
    <t>M00</t>
  </si>
  <si>
    <t>Annick</t>
  </si>
  <si>
    <t>Miara</t>
  </si>
  <si>
    <t>Italie (national)</t>
  </si>
  <si>
    <t>—</t>
  </si>
  <si>
    <t>National</t>
  </si>
  <si>
    <t>1er cercle</t>
  </si>
  <si>
    <t>En transition</t>
  </si>
  <si>
    <t>Pilote l'ensemble — supervise toute la Vague 1</t>
  </si>
  <si>
    <t>annick.miara@francophonia.com</t>
  </si>
  <si>
    <t>M01</t>
  </si>
  <si>
    <t>Andrea</t>
  </si>
  <si>
    <t>Alberghina</t>
  </si>
  <si>
    <t>3e cercle</t>
  </si>
  <si>
    <t>Contrat signé</t>
  </si>
  <si>
    <t>Liceo Pigafetta (IT-N-006), Liceo Fogazzaro (IT-N-008)</t>
  </si>
  <si>
    <t>andre.formation.fle@gmail.com</t>
  </si>
  <si>
    <t>+39 320 5756050</t>
  </si>
  <si>
    <t>M02</t>
  </si>
  <si>
    <t>Dora</t>
  </si>
  <si>
    <t>Lori</t>
  </si>
  <si>
    <t>Setti Carraro (IT-N-001), Galvani Milano (IT-N-002), Marconi (IT-N-003), Da Vinci Milano (IT-N-004)</t>
  </si>
  <si>
    <t>iodora60@gmail.com</t>
  </si>
  <si>
    <t>+39 347 3862030</t>
  </si>
  <si>
    <t>M03</t>
  </si>
  <si>
    <t>Maureen</t>
  </si>
  <si>
    <t>Langlard</t>
  </si>
  <si>
    <t>RDV pris, contrat en attente</t>
  </si>
  <si>
    <t>Liceo Tenca (IT-N-005)</t>
  </si>
  <si>
    <t>langlard.maureen@hotmail.com</t>
  </si>
  <si>
    <t>+39 351 6602519</t>
  </si>
  <si>
    <t>M04</t>
  </si>
  <si>
    <t>Lucrezia</t>
  </si>
  <si>
    <t>Zunino</t>
  </si>
  <si>
    <t>Caloss</t>
  </si>
  <si>
    <t>Cattaneo (IT-N-015), D'Azeglio (IT-N-016), Gobetti (IT-N-017), De Amicis Cuneo (IT-N-018)</t>
  </si>
  <si>
    <t>lucrezia.zunino@yahoo.it</t>
  </si>
  <si>
    <t>00393477943877</t>
  </si>
  <si>
    <t>M05</t>
  </si>
  <si>
    <t>Natalia</t>
  </si>
  <si>
    <t>Artiuhova</t>
  </si>
  <si>
    <t>RDV pris, en relance</t>
  </si>
  <si>
    <t>Galvani Bologna (IT-N-010), Da Vinci Casalecchio (IT-N-011)</t>
  </si>
  <si>
    <t>ms.natasha.in@gmail.com</t>
  </si>
  <si>
    <t>+39 380 3451485</t>
  </si>
  <si>
    <t>M06</t>
  </si>
  <si>
    <t>Vanna</t>
  </si>
  <si>
    <t>Monducci</t>
  </si>
  <si>
    <t>Castel Bolognese</t>
  </si>
  <si>
    <t>Da Vinci Casalecchio (IT-N-011) [option co-affectation Artiuhova]</t>
  </si>
  <si>
    <t>monduccivanna@gmail.com</t>
  </si>
  <si>
    <t>+39 335 8171855</t>
  </si>
  <si>
    <t>M07</t>
  </si>
  <si>
    <t>Maria-Cristina</t>
  </si>
  <si>
    <t>Pizzicaroli</t>
  </si>
  <si>
    <t>Olevano Romano</t>
  </si>
  <si>
    <t>Pas de RDV, en relance</t>
  </si>
  <si>
    <t>pizzicarolimariacristina@iiscartesio.edu.it</t>
  </si>
  <si>
    <t>3494406994</t>
  </si>
  <si>
    <t>M08</t>
  </si>
  <si>
    <t>Rosalba</t>
  </si>
  <si>
    <t>Tagliavento</t>
  </si>
  <si>
    <t>Fondi</t>
  </si>
  <si>
    <t>albarosata@hotmail.com</t>
  </si>
  <si>
    <t>+39 349 2112474</t>
  </si>
  <si>
    <t>M09</t>
  </si>
  <si>
    <t>Carmen</t>
  </si>
  <si>
    <t>Gigliuto</t>
  </si>
  <si>
    <t>Toscana + Calabria</t>
  </si>
  <si>
    <t>V5 (Calabria Lot 3C) PRÉ-AFFECTATION INDICATIVE Session 7 : possible relais Calabria sur 9 lycées Catanzaro+Lamezia (IT-S-104 IPSSEOA Wojtyla, IT-S-107 ITT Galilei Lamezia, IT-S-109 Linguistico Galluppi, IT-S-132 IPSAR Soverato, IT-S-134 IPS Einaudi Lamezia, IT-S-137 LS Siciliani, IT-S-138 LL Campanella Lamezia) — sous réserve clarification zone principale.</t>
  </si>
  <si>
    <t>emorelli66@gmail.com</t>
  </si>
  <si>
    <t>+39 349 3181812</t>
  </si>
  <si>
    <t>M10</t>
  </si>
  <si>
    <t>Nelly</t>
  </si>
  <si>
    <t>Tavoloni</t>
  </si>
  <si>
    <t>Marche</t>
  </si>
  <si>
    <t>Macerata</t>
  </si>
  <si>
    <t>nelly.tavoloni@unimc.it</t>
  </si>
  <si>
    <t>3339770456</t>
  </si>
  <si>
    <t>M11</t>
  </si>
  <si>
    <t>Luigi</t>
  </si>
  <si>
    <t>Monteferrante</t>
  </si>
  <si>
    <t>Abruzzo</t>
  </si>
  <si>
    <t>Vasto</t>
  </si>
  <si>
    <t>luigimonteferrante@yahoo.com</t>
  </si>
  <si>
    <t>+39 340 311 93341</t>
  </si>
  <si>
    <t>M12</t>
  </si>
  <si>
    <t>Valeria</t>
  </si>
  <si>
    <t>Di Giacomo</t>
  </si>
  <si>
    <t>Pescara</t>
  </si>
  <si>
    <t>valeria_di_giacomo@hotmail.it</t>
  </si>
  <si>
    <t>00393490566296</t>
  </si>
  <si>
    <t>M13</t>
  </si>
  <si>
    <t>Tina</t>
  </si>
  <si>
    <t>Petrillo</t>
  </si>
  <si>
    <t>Sud</t>
  </si>
  <si>
    <t>V5 (Campania Lot 3B) : 5 lycées Avellino — IT-S-072 Liceo Virgilio Marone, IT-S-073 IPSEOA Rossi-Doria, IT-S-074 Liceo Mancini, IT-S-075 Liceo Croce, IT-S-076 ITE Amabile</t>
  </si>
  <si>
    <t>tpetrillo@virgilio.it</t>
  </si>
  <si>
    <t>+39 3282732695</t>
  </si>
  <si>
    <t>M14</t>
  </si>
  <si>
    <t>Maria</t>
  </si>
  <si>
    <t>Sikias</t>
  </si>
  <si>
    <t>V5 (Puglia Lot 3B) : 8 lycées Bari province — IT-S-077 IISS Giulio Cesare , IT-S-078 Marco Polo , IT-S-079 Bianchi Dottula , IT-S-080 L.S.+L.C. Cirillo, IT-S-081 IPSSAR Perotti, IT-S-082 ITES Marco Polo, IT-S-083 ITSE Valenzano, IT-S-084 Liceo Acquaviva</t>
  </si>
  <si>
    <t>mariasikias46@gmail.com</t>
  </si>
  <si>
    <t>3206065734</t>
  </si>
  <si>
    <t>M15</t>
  </si>
  <si>
    <t>Raffaella</t>
  </si>
  <si>
    <t>Adolfi</t>
  </si>
  <si>
    <t>Près de Catane</t>
  </si>
  <si>
    <t>Contrat signé (sans RDV)</t>
  </si>
  <si>
    <t>V5 (Sicilia Lot 3A) : 14 lycées Catania + couronne — IT-S-005, IT-S-006, IT-S-007, IT-S-012, IT-S-013, IT-S-022, IT-S-023, IT-S-024, IT-S-025, IT-S-026, IT-S-027, IT-S-041, IT-S-044, IT-S-045</t>
  </si>
  <si>
    <t>prof.adolfi@ipssatchinnicinicolosi.edu.it</t>
  </si>
  <si>
    <t>+39 347 8557180</t>
  </si>
  <si>
    <t>M16</t>
  </si>
  <si>
    <t>Claudia</t>
  </si>
  <si>
    <t>Bianco</t>
  </si>
  <si>
    <t>V5 (Sicilia Lot 3A) : 5 lycées Messina — IT-S-014, IT-S-028, IT-S-029, IT-S-030, IT-S-031</t>
  </si>
  <si>
    <t>cbianco2106@gmail.com</t>
  </si>
  <si>
    <t>+39 330 861685</t>
  </si>
  <si>
    <t>M17</t>
  </si>
  <si>
    <t>Tedeschi</t>
  </si>
  <si>
    <t>V5 (Sicilia Lot 3A) : 2 lycées Enna + Sicile centrale — IT-S-040, IT-S-042</t>
  </si>
  <si>
    <t>raffaellatedeschi@gmail.com</t>
  </si>
  <si>
    <t>+39 329 7424539</t>
  </si>
  <si>
    <t>M18</t>
  </si>
  <si>
    <t>Fala</t>
  </si>
  <si>
    <t>Rosa-Maria</t>
  </si>
  <si>
    <t>Misterbianco</t>
  </si>
  <si>
    <t>Mail créé, sans suite</t>
  </si>
  <si>
    <t>V5 (Sicilia Lot 3A) : Aucune affectation — statut dormant à confirmer. 0 lycées potentiels en attente.</t>
  </si>
  <si>
    <t>erasmusfala@gmail.com</t>
  </si>
  <si>
    <t>393921269090</t>
  </si>
  <si>
    <t>M19</t>
  </si>
  <si>
    <t>Elisa</t>
  </si>
  <si>
    <t>Borghino</t>
  </si>
  <si>
    <t>Non renseignée</t>
  </si>
  <si>
    <t>Inconnue</t>
  </si>
  <si>
    <t>Quasi-vide (mail seul)</t>
  </si>
  <si>
    <t>elisa.borghino@gmail.com</t>
  </si>
  <si>
    <t>ZONES BLANCHES À COUVRIR</t>
  </si>
  <si>
    <t>•</t>
  </si>
  <si>
    <t>Calabria Cosenza</t>
  </si>
  <si>
    <t>Calabria Reggio</t>
  </si>
  <si>
    <t>Sardegna Cagliari</t>
  </si>
  <si>
    <t>Sardegna Sassari/Olbia</t>
  </si>
  <si>
    <t>Basilicata + Molise</t>
  </si>
  <si>
    <t>CARTOGRAPHIE ITALIE 2026 · ERASMUS</t>
  </si>
  <si>
    <t>Ce que montre cet onglet : les établissements accrédités Erasmus+ (un actif quasi pré-qualifié). Onglet conditionnel — certains pays n’ont pas d’Erasmus.</t>
  </si>
  <si>
    <t>Code OID</t>
  </si>
  <si>
    <t>Type d’accréditation</t>
  </si>
  <si>
    <t>Durée</t>
  </si>
  <si>
    <t>Montant indicatif</t>
  </si>
  <si>
    <t>Ville / Région</t>
  </si>
  <si>
    <t>Mandataire</t>
  </si>
  <si>
    <t>Croisement onglet 02</t>
  </si>
  <si>
    <t>Établissements signalés Erasmus+ dans l’onglet Établissements :</t>
  </si>
  <si>
    <t>Pour l’Italie, la liste officielle se source auprès de l’agence Erasmus+ (INDIRE) puis se croise avec les colonnes Erasmus+ de l’onglet Établissements. Question à poser pour chaque pays : existe-t-il une liste publique d’établissements accrédités ? Si non, l’onglet est adapté ou retiré.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</si>
</sst>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"/>
  </numFmts>
  <fonts count="20" x14ac:knownFonts="1">
    <font>
      <sz val="11"/>
      <color theme="1"/>
      <name val="Calibri"/>
      <family val="2"/>
      <charset val="1"/>
    </font>
    <font>
      <b/>
      <sz val="9"/>
      <color rgb="FFC8102E"/>
      <name val="Calibri"/>
      <charset val="1"/>
    </font>
    <font>
      <sz val="22"/>
      <color rgb="FF1A2E5E"/>
      <name val="Cambria"/>
      <charset val="1"/>
    </font>
    <font>
      <sz val="10"/>
      <color rgb="FF0F1A3D"/>
      <name val="Calibri"/>
      <charset val="1"/>
    </font>
    <font>
      <i/>
      <sz val="12"/>
      <color rgb="FF1A2E5E"/>
      <name val="Cambria"/>
      <charset val="1"/>
    </font>
    <font>
      <sz val="8"/>
      <color rgb="FF6B6B78"/>
      <name val="Calibri"/>
      <charset val="1"/>
    </font>
    <font>
      <b/>
      <sz val="10"/>
      <color rgb="FFC8102E"/>
      <name val="Calibri"/>
      <charset val="1"/>
    </font>
    <font>
      <b/>
      <sz val="20"/>
      <color rgb="FF1A2E5E"/>
      <name val="Cambria"/>
      <charset val="1"/>
    </font>
    <font>
      <sz val="9"/>
      <color rgb="FF6B6B78"/>
      <name val="Calibri"/>
      <charset val="1"/>
    </font>
    <font>
      <b/>
      <sz val="9"/>
      <color rgb="FF1A2E5E"/>
      <name val="Calibri"/>
      <charset val="1"/>
    </font>
    <font>
      <b/>
      <sz val="9"/>
      <color rgb="FF0F1A3D"/>
      <name val="Calibri"/>
      <charset val="1"/>
    </font>
    <font>
      <sz val="9"/>
      <color rgb="FF0F1A3D"/>
      <name val="Calibri"/>
      <charset val="1"/>
    </font>
    <font>
      <i/>
      <sz val="8"/>
      <color rgb="FF6B6B78"/>
      <name val="Calibri"/>
      <charset val="1"/>
    </font>
    <font>
      <b/>
      <sz val="18"/>
      <color rgb="FF1A2E5E"/>
      <name val="Cambria"/>
      <charset val="1"/>
    </font>
    <font>
      <b/>
      <sz val="18"/>
      <color rgb="FFC8102E"/>
      <name val="Cambria"/>
      <charset val="1"/>
    </font>
    <font>
      <b/>
      <sz val="11"/>
      <color rgb="FFC8102E"/>
      <name val="Calibri"/>
      <charset val="1"/>
    </font>
    <font>
      <b/>
      <sz val="9"/>
      <color rgb="FF6B6B78"/>
      <name val="Calibri"/>
      <charset val="1"/>
    </font>
    <font>
      <b/>
      <sz val="9"/>
      <color rgb="FFFFFFFF"/>
      <name val="Calibri"/>
      <charset val="1"/>
    </font>
    <font>
      <sz val="10"/>
      <name val="Arial"/>
      <family val="2"/>
    </font>
    <font>
      <sz val="9"/>
      <color rgb="FFC8102E"/>
      <name val="Calibri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EF2F8"/>
      </patternFill>
    </fill>
    <fill>
      <patternFill patternType="solid">
        <fgColor rgb="FFC8102E"/>
        <bgColor rgb="FF993300"/>
      </patternFill>
    </fill>
    <fill>
      <patternFill patternType="solid">
        <fgColor rgb="FF2E7D32"/>
        <bgColor rgb="FF008000"/>
      </patternFill>
    </fill>
    <fill>
      <patternFill patternType="solid">
        <fgColor rgb="FFB26A00"/>
        <bgColor rgb="FFFF6600"/>
      </patternFill>
    </fill>
    <fill>
      <patternFill patternType="solid">
        <fgColor rgb="FF1A2E5E"/>
        <bgColor rgb="FF0F1A3D"/>
      </patternFill>
    </fill>
    <fill>
      <patternFill patternType="solid">
        <fgColor rgb="FFEEF2F8"/>
        <bgColor rgb="FFFFFFFF"/>
      </patternFill>
    </fill>
  </fills>
  <borders count="2">
    <border>
      <left/>
      <right/>
      <top/>
      <bottom/>
      <diagonal/>
    </border>
    <border>
      <left style="thin">
        <color rgb="FFDDD9CF"/>
      </left>
      <right style="thin">
        <color rgb="FFDDD9CF"/>
      </right>
      <top style="thin">
        <color rgb="FFDDD9CF"/>
      </top>
      <bottom style="thin">
        <color rgb="FFDDD9CF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Alignment="1">
      <alignment vertical="top" wrapText="1"/>
    </xf>
    <xf numFmtId="0" fontId="5" fillId="0" borderId="0" xfId="0" applyFont="1"/>
    <xf numFmtId="0" fontId="12" fillId="2" borderId="0" xfId="0" applyFont="1" applyFill="1" applyAlignment="1">
      <alignment vertical="top" wrapText="1"/>
    </xf>
    <xf numFmtId="0" fontId="5" fillId="2" borderId="0" xfId="0" applyFont="1" applyFill="1"/>
    <xf numFmtId="0" fontId="12" fillId="2" borderId="0" xfId="0" applyFont="1" applyFill="1"/>
    <xf numFmtId="0" fontId="11" fillId="2" borderId="0" xfId="0" applyFont="1" applyFill="1" applyAlignment="1">
      <alignment vertical="top" wrapText="1"/>
    </xf>
    <xf numFmtId="0" fontId="11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vertic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0" fillId="3" borderId="0" xfId="0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 applyAlignment="1">
      <alignment horizontal="left"/>
    </xf>
    <xf numFmtId="9" fontId="7" fillId="2" borderId="0" xfId="0" applyNumberFormat="1" applyFont="1" applyFill="1" applyAlignment="1">
      <alignment horizontal="left"/>
    </xf>
    <xf numFmtId="0" fontId="8" fillId="2" borderId="0" xfId="0" applyFont="1" applyFill="1" applyAlignment="1">
      <alignment vertical="top" wrapText="1"/>
    </xf>
    <xf numFmtId="0" fontId="9" fillId="2" borderId="0" xfId="0" applyFont="1" applyFill="1"/>
    <xf numFmtId="0" fontId="10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8" fillId="2" borderId="0" xfId="0" applyFont="1" applyFill="1"/>
    <xf numFmtId="9" fontId="9" fillId="2" borderId="0" xfId="0" applyNumberFormat="1" applyFont="1" applyFill="1"/>
    <xf numFmtId="0" fontId="0" fillId="4" borderId="0" xfId="0" applyFill="1"/>
    <xf numFmtId="0" fontId="0" fillId="5" borderId="0" xfId="0" applyFill="1"/>
    <xf numFmtId="9" fontId="15" fillId="2" borderId="0" xfId="0" applyNumberFormat="1" applyFont="1" applyFill="1"/>
    <xf numFmtId="0" fontId="16" fillId="2" borderId="0" xfId="0" applyFont="1" applyFill="1"/>
    <xf numFmtId="0" fontId="17" fillId="6" borderId="1" xfId="0" applyFont="1" applyFill="1" applyBorder="1" applyAlignment="1">
      <alignment horizontal="center" vertical="center" wrapText="1"/>
    </xf>
    <xf numFmtId="0" fontId="17" fillId="6" borderId="0" xfId="0" applyFont="1" applyFill="1"/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/>
    </xf>
    <xf numFmtId="0" fontId="11" fillId="0" borderId="1" xfId="0" applyFont="1" applyBorder="1"/>
    <xf numFmtId="0" fontId="0" fillId="0" borderId="1" xfId="0" applyBorder="1"/>
    <xf numFmtId="0" fontId="0" fillId="6" borderId="0" xfId="0" applyFill="1"/>
    <xf numFmtId="0" fontId="17" fillId="6" borderId="1" xfId="0" applyFont="1" applyFill="1" applyBorder="1" applyAlignment="1">
      <alignment horizontal="center" vertical="center"/>
    </xf>
    <xf numFmtId="164" fontId="11" fillId="0" borderId="1" xfId="0" applyNumberFormat="1" applyFont="1" applyBorder="1"/>
    <xf numFmtId="0" fontId="9" fillId="0" borderId="0" xfId="0" applyFont="1"/>
    <xf numFmtId="164" fontId="9" fillId="0" borderId="0" xfId="0" applyNumberFormat="1" applyFont="1"/>
    <xf numFmtId="0" fontId="0" fillId="7" borderId="1" xfId="0" applyFill="1" applyBorder="1"/>
    <xf numFmtId="164" fontId="11" fillId="0" borderId="1" xfId="0" applyNumberFormat="1" applyFont="1" applyBorder="1" applyAlignment="1">
      <alignment vertical="top"/>
    </xf>
    <xf numFmtId="3" fontId="11" fillId="0" borderId="1" xfId="0" applyNumberFormat="1" applyFont="1" applyBorder="1" applyAlignment="1">
      <alignment vertical="top"/>
    </xf>
    <xf numFmtId="0" fontId="6" fillId="0" borderId="0" xfId="0" applyFont="1"/>
    <xf numFmtId="0" fontId="19" fillId="0" borderId="0" xfId="0" applyFont="1"/>
    <xf numFmtId="0" fontId="11" fillId="0" borderId="0" xfId="0" applyFont="1"/>
    <xf numFmtId="0" fontId="10" fillId="0" borderId="0" xfId="0" applyFont="1"/>
    <xf numFmtId="0" fontId="15" fillId="0" borderId="0" xfId="0" applyFont="1"/>
  </cellXfs>
  <cellStyles count="1">
    <cellStyle name="Normal" xfId="0" builtinId="0"/>
  </cellStyles>
  <dxfs count="11">
    <dxf>
      <fill>
        <patternFill>
          <bgColor rgb="FFEEF2F8"/>
        </patternFill>
      </fill>
    </dxf>
    <dxf>
      <fill>
        <patternFill>
          <bgColor rgb="FFEEF2F8"/>
        </patternFill>
      </fill>
    </dxf>
    <dxf>
      <fill>
        <patternFill>
          <bgColor rgb="FFEEF2F8"/>
        </patternFill>
      </fill>
    </dxf>
    <dxf>
      <fill>
        <patternFill>
          <bgColor rgb="FFEEF2F8"/>
        </patternFill>
      </fill>
    </dxf>
    <dxf>
      <fill>
        <patternFill>
          <bgColor rgb="FFEEF2F8"/>
        </patternFill>
      </fill>
    </dxf>
    <dxf>
      <fill>
        <patternFill>
          <bgColor rgb="FFEEF2F8"/>
        </patternFill>
      </fill>
    </dxf>
    <dxf>
      <font>
        <b/>
        <sz val="9"/>
        <color rgb="FFC8102E"/>
        <name val="Calibri"/>
        <charset val="1"/>
      </font>
      <fill>
        <patternFill>
          <bgColor rgb="FFF7E3E6"/>
        </patternFill>
      </fill>
    </dxf>
    <dxf>
      <fill>
        <patternFill>
          <bgColor rgb="FFEEF2F8"/>
        </patternFill>
      </fill>
    </dxf>
    <dxf>
      <font>
        <b/>
        <sz val="9"/>
        <color rgb="FF1A2E5E"/>
        <name val="Calibri"/>
        <charset val="1"/>
      </font>
    </dxf>
    <dxf>
      <font>
        <b/>
        <sz val="9"/>
        <color rgb="FFC8102E"/>
        <name val="Calibri"/>
        <charset val="1"/>
      </font>
      <fill>
        <patternFill>
          <bgColor rgb="FFF7E3E6"/>
        </patternFill>
      </fill>
    </dxf>
    <dxf>
      <fill>
        <patternFill>
          <bgColor rgb="FFEEF2F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C8102E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B26A00"/>
      <rgbColor rgb="FF800080"/>
      <rgbColor rgb="FF008080"/>
      <rgbColor rgb="FFC0C0C0"/>
      <rgbColor rgb="FF808080"/>
      <rgbColor rgb="FF9999FF"/>
      <rgbColor rgb="FF993366"/>
      <rgbColor rgb="FFEEF2F8"/>
      <rgbColor rgb="FFCCFFFF"/>
      <rgbColor rgb="FF660066"/>
      <rgbColor rgb="FFFF8080"/>
      <rgbColor rgb="FF0066CC"/>
      <rgbColor rgb="FFDDD9C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7E3E6"/>
      <rgbColor rgb="FF3366FF"/>
      <rgbColor rgb="FF33CCCC"/>
      <rgbColor rgb="FF99CC00"/>
      <rgbColor rgb="FFFFCC00"/>
      <rgbColor rgb="FFFF9900"/>
      <rgbColor rgb="FFFF6600"/>
      <rgbColor rgb="FF6B6B78"/>
      <rgbColor rgb="FF969696"/>
      <rgbColor rgb="FF1A2E5E"/>
      <rgbColor rgb="FF2E7D32"/>
      <rgbColor rgb="FF003300"/>
      <rgbColor rgb="FF333300"/>
      <rgbColor rgb="FF993300"/>
      <rgbColor rgb="FF993366"/>
      <rgbColor rgb="FF333399"/>
      <rgbColor rgb="FF0F1A3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0</xdr:rowOff>
    </xdr:from>
    <xdr:to>
      <xdr:col>5</xdr:col>
      <xdr:colOff>599760</xdr:colOff>
      <xdr:row>2</xdr:row>
      <xdr:rowOff>171360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15952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599760</xdr:colOff>
      <xdr:row>2</xdr:row>
      <xdr:rowOff>171360</xdr:rowOff>
    </xdr:to>
    <xdr:pic>
      <xdr:nvPicPr>
        <xdr:cNvPr id="9" name="Image 1" descr="Picture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39280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0</xdr:row>
      <xdr:rowOff>0</xdr:rowOff>
    </xdr:from>
    <xdr:to>
      <xdr:col>10</xdr:col>
      <xdr:colOff>599760</xdr:colOff>
      <xdr:row>2</xdr:row>
      <xdr:rowOff>171360</xdr:rowOff>
    </xdr:to>
    <xdr:pic>
      <xdr:nvPicPr>
        <xdr:cNvPr id="10" name="Image 1" descr="Picture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009332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599760</xdr:colOff>
      <xdr:row>2</xdr:row>
      <xdr:rowOff>171360</xdr:rowOff>
    </xdr:to>
    <xdr:pic>
      <xdr:nvPicPr>
        <xdr:cNvPr id="11" name="Image 1" descr="Picture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89524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9</xdr:col>
      <xdr:colOff>599760</xdr:colOff>
      <xdr:row>2</xdr:row>
      <xdr:rowOff>171360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607572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0</xdr:colOff>
      <xdr:row>0</xdr:row>
      <xdr:rowOff>0</xdr:rowOff>
    </xdr:from>
    <xdr:to>
      <xdr:col>31</xdr:col>
      <xdr:colOff>599760</xdr:colOff>
      <xdr:row>2</xdr:row>
      <xdr:rowOff>171360</xdr:rowOff>
    </xdr:to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560904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11</xdr:col>
      <xdr:colOff>599760</xdr:colOff>
      <xdr:row>2</xdr:row>
      <xdr:rowOff>171360</xdr:rowOff>
    </xdr:to>
    <xdr:pic>
      <xdr:nvPicPr>
        <xdr:cNvPr id="3" name="Image 1" descr="Picture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70116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599760</xdr:colOff>
      <xdr:row>2</xdr:row>
      <xdr:rowOff>171360</xdr:rowOff>
    </xdr:to>
    <xdr:pic>
      <xdr:nvPicPr>
        <xdr:cNvPr id="4" name="Image 1" descr="Picture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0376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0</xdr:row>
      <xdr:rowOff>0</xdr:rowOff>
    </xdr:from>
    <xdr:to>
      <xdr:col>8</xdr:col>
      <xdr:colOff>599760</xdr:colOff>
      <xdr:row>2</xdr:row>
      <xdr:rowOff>171360</xdr:rowOff>
    </xdr:to>
    <xdr:pic>
      <xdr:nvPicPr>
        <xdr:cNvPr id="5" name="Image 1" descr="Picture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03600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0</xdr:row>
      <xdr:rowOff>0</xdr:rowOff>
    </xdr:from>
    <xdr:to>
      <xdr:col>23</xdr:col>
      <xdr:colOff>176760</xdr:colOff>
      <xdr:row>2</xdr:row>
      <xdr:rowOff>171360</xdr:rowOff>
    </xdr:to>
    <xdr:pic>
      <xdr:nvPicPr>
        <xdr:cNvPr id="6" name="Image 1" descr="Picture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552940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0</xdr:colOff>
      <xdr:row>0</xdr:row>
      <xdr:rowOff>0</xdr:rowOff>
    </xdr:from>
    <xdr:to>
      <xdr:col>15</xdr:col>
      <xdr:colOff>599760</xdr:colOff>
      <xdr:row>2</xdr:row>
      <xdr:rowOff>171360</xdr:rowOff>
    </xdr:to>
    <xdr:pic>
      <xdr:nvPicPr>
        <xdr:cNvPr id="7" name="Image 1" descr="Picture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622556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0</xdr:row>
      <xdr:rowOff>0</xdr:rowOff>
    </xdr:from>
    <xdr:to>
      <xdr:col>13</xdr:col>
      <xdr:colOff>599760</xdr:colOff>
      <xdr:row>2</xdr:row>
      <xdr:rowOff>171360</xdr:rowOff>
    </xdr:to>
    <xdr:pic>
      <xdr:nvPicPr>
        <xdr:cNvPr id="8" name="Image 1" descr="Picture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4110920" y="0"/>
          <a:ext cx="599760" cy="5522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8102E"/>
  </sheetPr>
  <dimension ref="A1:G51"/>
  <sheetViews>
    <sheetView showGridLines="0" tabSelected="1" zoomScaleNormal="100" workbookViewId="0"/>
  </sheetViews>
  <sheetFormatPr baseColWidth="10" defaultColWidth="8.6640625" defaultRowHeight="14.25" x14ac:dyDescent="0.45"/>
  <cols>
    <col min="1" max="1" width="2.19921875" customWidth="1"/>
    <col min="2" max="2" width="17" customWidth="1"/>
    <col min="3" max="5" width="18" customWidth="1"/>
    <col min="6" max="7" width="13" customWidth="1"/>
  </cols>
  <sheetData>
    <row r="1" spans="1:7" x14ac:dyDescent="0.45">
      <c r="A1" s="10"/>
      <c r="B1" s="10"/>
      <c r="C1" s="10"/>
      <c r="D1" s="10"/>
      <c r="E1" s="10"/>
      <c r="F1" s="10"/>
      <c r="G1" s="10"/>
    </row>
    <row r="2" spans="1:7" x14ac:dyDescent="0.45">
      <c r="A2" s="10"/>
      <c r="B2" s="11" t="s">
        <v>0</v>
      </c>
      <c r="C2" s="10"/>
      <c r="D2" s="10"/>
      <c r="E2" s="10"/>
      <c r="F2" s="10"/>
      <c r="G2" s="10"/>
    </row>
    <row r="3" spans="1:7" ht="30" customHeight="1" x14ac:dyDescent="0.7">
      <c r="A3" s="10"/>
      <c r="B3" s="12" t="s">
        <v>1</v>
      </c>
      <c r="C3" s="10"/>
      <c r="D3" s="10"/>
      <c r="E3" s="10"/>
      <c r="F3" s="10"/>
      <c r="G3" s="10"/>
    </row>
    <row r="4" spans="1:7" ht="3.75" customHeight="1" x14ac:dyDescent="0.45">
      <c r="A4" s="10"/>
      <c r="B4" s="13"/>
      <c r="C4" s="13"/>
      <c r="D4" s="13"/>
      <c r="E4" s="13"/>
      <c r="F4" s="10"/>
      <c r="G4" s="10"/>
    </row>
    <row r="5" spans="1:7" x14ac:dyDescent="0.45">
      <c r="A5" s="10"/>
      <c r="B5" s="9" t="s">
        <v>2</v>
      </c>
      <c r="C5" s="9"/>
      <c r="D5" s="9"/>
      <c r="E5" s="9"/>
      <c r="F5" s="9"/>
      <c r="G5" s="9"/>
    </row>
    <row r="6" spans="1:7" ht="19.5" customHeight="1" x14ac:dyDescent="0.45">
      <c r="A6" s="10"/>
      <c r="B6" s="8" t="s">
        <v>3</v>
      </c>
      <c r="C6" s="8"/>
      <c r="D6" s="8"/>
      <c r="E6" s="8"/>
      <c r="F6" s="8"/>
      <c r="G6" s="8"/>
    </row>
    <row r="7" spans="1:7" x14ac:dyDescent="0.45">
      <c r="A7" s="10"/>
      <c r="B7" s="14" t="s">
        <v>4</v>
      </c>
      <c r="C7" s="10"/>
      <c r="D7" s="10"/>
      <c r="E7" s="10"/>
      <c r="F7" s="10"/>
      <c r="G7" s="10"/>
    </row>
    <row r="8" spans="1:7" x14ac:dyDescent="0.45">
      <c r="A8" s="10"/>
      <c r="B8" s="10"/>
      <c r="C8" s="10"/>
      <c r="D8" s="10"/>
      <c r="E8" s="10"/>
      <c r="F8" s="10"/>
      <c r="G8" s="10"/>
    </row>
    <row r="9" spans="1:7" x14ac:dyDescent="0.45">
      <c r="A9" s="10"/>
      <c r="B9" s="15" t="s">
        <v>5</v>
      </c>
      <c r="C9" s="10"/>
      <c r="D9" s="10"/>
      <c r="E9" s="10"/>
      <c r="F9" s="10"/>
      <c r="G9" s="10"/>
    </row>
    <row r="10" spans="1:7" x14ac:dyDescent="0.45">
      <c r="A10" s="10"/>
      <c r="B10" s="10"/>
      <c r="C10" s="10"/>
      <c r="D10" s="10"/>
      <c r="E10" s="10"/>
      <c r="F10" s="10"/>
      <c r="G10" s="10"/>
    </row>
    <row r="11" spans="1:7" ht="24.75" x14ac:dyDescent="0.65">
      <c r="A11" s="10"/>
      <c r="B11" s="16">
        <f>COUNTA('02 · Établissements'!$B$10:$B$391)</f>
        <v>382</v>
      </c>
      <c r="C11" s="16">
        <f>COUNTIF('02 · Établissements'!$AF$10:$AF$391,"A")</f>
        <v>10</v>
      </c>
      <c r="D11" s="17">
        <f>SUMPRODUCT(--('02 · Établissements'!$K$10:$K$391&lt;&gt;""),--('02 · Établissements'!$J$10:$J$391&lt;&gt;""),--('02 · Établissements'!$I$10:$I$391&lt;&gt;""))/COUNTA('02 · Établissements'!$B$10:$B$391)</f>
        <v>1</v>
      </c>
      <c r="E11" s="16">
        <f>ROUND(AVERAGE('02 · Établissements'!$AD$10:$AD$391),1)</f>
        <v>17.100000000000001</v>
      </c>
      <c r="F11" s="10"/>
      <c r="G11" s="10"/>
    </row>
    <row r="12" spans="1:7" ht="25.5" customHeight="1" x14ac:dyDescent="0.45">
      <c r="A12" s="10"/>
      <c r="B12" s="18" t="s">
        <v>6</v>
      </c>
      <c r="C12" s="18" t="s">
        <v>7</v>
      </c>
      <c r="D12" s="18" t="s">
        <v>8</v>
      </c>
      <c r="E12" s="18" t="s">
        <v>9</v>
      </c>
      <c r="F12" s="10"/>
      <c r="G12" s="10"/>
    </row>
    <row r="13" spans="1:7" x14ac:dyDescent="0.45">
      <c r="A13" s="10"/>
      <c r="B13" s="10"/>
      <c r="C13" s="10"/>
      <c r="D13" s="10"/>
      <c r="E13" s="10"/>
      <c r="F13" s="10"/>
      <c r="G13" s="10"/>
    </row>
    <row r="14" spans="1:7" x14ac:dyDescent="0.45">
      <c r="A14" s="10"/>
      <c r="B14" s="10"/>
      <c r="C14" s="10"/>
      <c r="D14" s="10"/>
      <c r="E14" s="10"/>
      <c r="F14" s="10"/>
      <c r="G14" s="10"/>
    </row>
    <row r="15" spans="1:7" x14ac:dyDescent="0.45">
      <c r="A15" s="10"/>
      <c r="B15" s="15" t="s">
        <v>10</v>
      </c>
      <c r="C15" s="10"/>
      <c r="D15" s="10"/>
      <c r="E15" s="10"/>
      <c r="F15" s="10"/>
      <c r="G15" s="10"/>
    </row>
    <row r="16" spans="1:7" x14ac:dyDescent="0.45">
      <c r="A16" s="10"/>
      <c r="B16" s="19" t="s">
        <v>11</v>
      </c>
      <c r="C16" s="20" t="s">
        <v>1</v>
      </c>
      <c r="D16" s="7" t="s">
        <v>12</v>
      </c>
      <c r="E16" s="7"/>
      <c r="F16" s="7"/>
      <c r="G16" s="7"/>
    </row>
    <row r="17" spans="1:7" x14ac:dyDescent="0.45">
      <c r="A17" s="10"/>
      <c r="B17" s="19" t="s">
        <v>13</v>
      </c>
      <c r="C17" s="20" t="s">
        <v>14</v>
      </c>
      <c r="D17" s="7" t="s">
        <v>15</v>
      </c>
      <c r="E17" s="7"/>
      <c r="F17" s="7"/>
      <c r="G17" s="7"/>
    </row>
    <row r="18" spans="1:7" x14ac:dyDescent="0.45">
      <c r="A18" s="10"/>
      <c r="B18" s="19" t="s">
        <v>16</v>
      </c>
      <c r="C18" s="20" t="s">
        <v>17</v>
      </c>
      <c r="D18" s="7" t="s">
        <v>18</v>
      </c>
      <c r="E18" s="7"/>
      <c r="F18" s="7"/>
      <c r="G18" s="7"/>
    </row>
    <row r="19" spans="1:7" x14ac:dyDescent="0.45">
      <c r="A19" s="10"/>
      <c r="B19" s="19" t="s">
        <v>19</v>
      </c>
      <c r="C19" s="20" t="s">
        <v>20</v>
      </c>
      <c r="D19" s="7" t="s">
        <v>21</v>
      </c>
      <c r="E19" s="7"/>
      <c r="F19" s="7"/>
      <c r="G19" s="7"/>
    </row>
    <row r="20" spans="1:7" x14ac:dyDescent="0.45">
      <c r="A20" s="10"/>
      <c r="B20" s="19" t="s">
        <v>22</v>
      </c>
      <c r="C20" s="20" t="s">
        <v>23</v>
      </c>
      <c r="D20" s="7" t="s">
        <v>24</v>
      </c>
      <c r="E20" s="7"/>
      <c r="F20" s="7"/>
      <c r="G20" s="7"/>
    </row>
    <row r="21" spans="1:7" x14ac:dyDescent="0.45">
      <c r="A21" s="10"/>
      <c r="B21" s="19" t="s">
        <v>25</v>
      </c>
      <c r="C21" s="20" t="s">
        <v>26</v>
      </c>
      <c r="D21" s="7" t="s">
        <v>27</v>
      </c>
      <c r="E21" s="7"/>
      <c r="F21" s="7"/>
      <c r="G21" s="7"/>
    </row>
    <row r="22" spans="1:7" x14ac:dyDescent="0.45">
      <c r="A22" s="10"/>
      <c r="B22" s="19" t="s">
        <v>28</v>
      </c>
      <c r="C22" s="20" t="s">
        <v>29</v>
      </c>
      <c r="D22" s="7" t="s">
        <v>30</v>
      </c>
      <c r="E22" s="7"/>
      <c r="F22" s="7"/>
      <c r="G22" s="7"/>
    </row>
    <row r="23" spans="1:7" x14ac:dyDescent="0.45">
      <c r="A23" s="10"/>
      <c r="B23" s="19" t="s">
        <v>31</v>
      </c>
      <c r="C23" s="20" t="s">
        <v>32</v>
      </c>
      <c r="D23" s="7" t="s">
        <v>33</v>
      </c>
      <c r="E23" s="7"/>
      <c r="F23" s="7"/>
      <c r="G23" s="7"/>
    </row>
    <row r="24" spans="1:7" x14ac:dyDescent="0.45">
      <c r="A24" s="10"/>
      <c r="B24" s="19" t="s">
        <v>34</v>
      </c>
      <c r="C24" s="20" t="s">
        <v>35</v>
      </c>
      <c r="D24" s="7" t="s">
        <v>36</v>
      </c>
      <c r="E24" s="7"/>
      <c r="F24" s="7"/>
      <c r="G24" s="7"/>
    </row>
    <row r="25" spans="1:7" x14ac:dyDescent="0.45">
      <c r="A25" s="10"/>
      <c r="B25" s="19" t="s">
        <v>37</v>
      </c>
      <c r="C25" s="20" t="s">
        <v>38</v>
      </c>
      <c r="D25" s="7" t="s">
        <v>39</v>
      </c>
      <c r="E25" s="7"/>
      <c r="F25" s="7"/>
      <c r="G25" s="7"/>
    </row>
    <row r="26" spans="1:7" x14ac:dyDescent="0.45">
      <c r="A26" s="10"/>
      <c r="B26" s="19" t="s">
        <v>40</v>
      </c>
      <c r="C26" s="20" t="s">
        <v>41</v>
      </c>
      <c r="D26" s="7" t="s">
        <v>42</v>
      </c>
      <c r="E26" s="7"/>
      <c r="F26" s="7"/>
      <c r="G26" s="7"/>
    </row>
    <row r="27" spans="1:7" x14ac:dyDescent="0.45">
      <c r="A27" s="10"/>
      <c r="B27" s="19" t="s">
        <v>43</v>
      </c>
      <c r="C27" s="20" t="s">
        <v>44</v>
      </c>
      <c r="D27" s="7" t="s">
        <v>45</v>
      </c>
      <c r="E27" s="7"/>
      <c r="F27" s="7"/>
      <c r="G27" s="7"/>
    </row>
    <row r="28" spans="1:7" x14ac:dyDescent="0.45">
      <c r="A28" s="10"/>
      <c r="B28" s="10"/>
      <c r="C28" s="10"/>
      <c r="D28" s="10"/>
      <c r="E28" s="10"/>
      <c r="F28" s="10"/>
      <c r="G28" s="10"/>
    </row>
    <row r="29" spans="1:7" x14ac:dyDescent="0.45">
      <c r="A29" s="10"/>
      <c r="B29" s="15" t="s">
        <v>46</v>
      </c>
      <c r="C29" s="10"/>
      <c r="D29" s="10"/>
      <c r="E29" s="10"/>
      <c r="F29" s="10"/>
      <c r="G29" s="10"/>
    </row>
    <row r="30" spans="1:7" ht="15" customHeight="1" x14ac:dyDescent="0.45">
      <c r="A30" s="10"/>
      <c r="B30" s="6" t="s">
        <v>47</v>
      </c>
      <c r="C30" s="6"/>
      <c r="D30" s="6"/>
      <c r="E30" s="6"/>
      <c r="F30" s="6"/>
      <c r="G30" s="6"/>
    </row>
    <row r="31" spans="1:7" x14ac:dyDescent="0.45">
      <c r="A31" s="10"/>
      <c r="B31" s="6"/>
      <c r="C31" s="6"/>
      <c r="D31" s="6"/>
      <c r="E31" s="6"/>
      <c r="F31" s="6"/>
      <c r="G31" s="6"/>
    </row>
    <row r="32" spans="1:7" x14ac:dyDescent="0.45">
      <c r="A32" s="10"/>
      <c r="B32" s="10"/>
      <c r="C32" s="10"/>
      <c r="D32" s="10"/>
      <c r="E32" s="10"/>
      <c r="F32" s="10"/>
      <c r="G32" s="10"/>
    </row>
    <row r="33" spans="1:7" x14ac:dyDescent="0.45">
      <c r="A33" s="10"/>
      <c r="B33" s="15" t="s">
        <v>48</v>
      </c>
      <c r="C33" s="10"/>
      <c r="D33" s="10"/>
      <c r="E33" s="10"/>
      <c r="F33" s="10"/>
      <c r="G33" s="10"/>
    </row>
    <row r="34" spans="1:7" ht="24" customHeight="1" x14ac:dyDescent="0.45">
      <c r="A34" s="10"/>
      <c r="B34" s="19" t="s">
        <v>49</v>
      </c>
      <c r="C34" s="6" t="s">
        <v>50</v>
      </c>
      <c r="D34" s="6"/>
      <c r="E34" s="6"/>
      <c r="F34" s="6"/>
      <c r="G34" s="6"/>
    </row>
    <row r="35" spans="1:7" ht="24" customHeight="1" x14ac:dyDescent="0.45">
      <c r="A35" s="10"/>
      <c r="B35" s="19" t="s">
        <v>51</v>
      </c>
      <c r="C35" s="6" t="s">
        <v>52</v>
      </c>
      <c r="D35" s="6"/>
      <c r="E35" s="6"/>
      <c r="F35" s="6"/>
      <c r="G35" s="6"/>
    </row>
    <row r="36" spans="1:7" ht="24" customHeight="1" x14ac:dyDescent="0.45">
      <c r="A36" s="10"/>
      <c r="B36" s="19" t="s">
        <v>53</v>
      </c>
      <c r="C36" s="6" t="s">
        <v>54</v>
      </c>
      <c r="D36" s="6"/>
      <c r="E36" s="6"/>
      <c r="F36" s="6"/>
      <c r="G36" s="6"/>
    </row>
    <row r="37" spans="1:7" ht="24" customHeight="1" x14ac:dyDescent="0.45">
      <c r="A37" s="10"/>
      <c r="B37" s="19" t="s">
        <v>7</v>
      </c>
      <c r="C37" s="6" t="s">
        <v>55</v>
      </c>
      <c r="D37" s="6"/>
      <c r="E37" s="6"/>
      <c r="F37" s="6"/>
      <c r="G37" s="6"/>
    </row>
    <row r="38" spans="1:7" x14ac:dyDescent="0.45">
      <c r="A38" s="10"/>
      <c r="B38" s="5" t="s">
        <v>56</v>
      </c>
      <c r="C38" s="5"/>
      <c r="D38" s="5"/>
      <c r="E38" s="5"/>
      <c r="F38" s="5"/>
      <c r="G38" s="5"/>
    </row>
    <row r="39" spans="1:7" x14ac:dyDescent="0.45">
      <c r="A39" s="10"/>
      <c r="B39" s="10"/>
      <c r="C39" s="10"/>
      <c r="D39" s="10"/>
      <c r="E39" s="10"/>
      <c r="F39" s="10"/>
      <c r="G39" s="10"/>
    </row>
    <row r="40" spans="1:7" x14ac:dyDescent="0.45">
      <c r="A40" s="10"/>
      <c r="B40" s="15" t="s">
        <v>57</v>
      </c>
      <c r="C40" s="10"/>
      <c r="D40" s="10"/>
      <c r="E40" s="10"/>
      <c r="F40" s="10"/>
      <c r="G40" s="10"/>
    </row>
    <row r="41" spans="1:7" x14ac:dyDescent="0.45">
      <c r="A41" s="10"/>
      <c r="B41" s="19" t="s">
        <v>58</v>
      </c>
      <c r="C41" s="7" t="s">
        <v>59</v>
      </c>
      <c r="D41" s="7"/>
      <c r="E41" s="7"/>
      <c r="F41" s="7"/>
      <c r="G41" s="7"/>
    </row>
    <row r="42" spans="1:7" x14ac:dyDescent="0.45">
      <c r="A42" s="10"/>
      <c r="B42" s="19" t="s">
        <v>60</v>
      </c>
      <c r="C42" s="7" t="s">
        <v>61</v>
      </c>
      <c r="D42" s="7"/>
      <c r="E42" s="7"/>
      <c r="F42" s="7"/>
      <c r="G42" s="7"/>
    </row>
    <row r="43" spans="1:7" x14ac:dyDescent="0.45">
      <c r="A43" s="10"/>
      <c r="B43" s="19" t="s">
        <v>62</v>
      </c>
      <c r="C43" s="7" t="s">
        <v>63</v>
      </c>
      <c r="D43" s="7"/>
      <c r="E43" s="7"/>
      <c r="F43" s="7"/>
      <c r="G43" s="7"/>
    </row>
    <row r="44" spans="1:7" x14ac:dyDescent="0.45">
      <c r="A44" s="10"/>
      <c r="B44" s="10"/>
      <c r="C44" s="10"/>
      <c r="D44" s="10"/>
      <c r="E44" s="10"/>
      <c r="F44" s="10"/>
      <c r="G44" s="10"/>
    </row>
    <row r="45" spans="1:7" x14ac:dyDescent="0.45">
      <c r="A45" s="10"/>
      <c r="B45" s="4" t="s">
        <v>64</v>
      </c>
      <c r="C45" s="4"/>
      <c r="D45" s="4"/>
      <c r="E45" s="4"/>
      <c r="F45" s="4"/>
      <c r="G45" s="4"/>
    </row>
    <row r="46" spans="1:7" x14ac:dyDescent="0.45">
      <c r="A46" s="10"/>
      <c r="B46" s="10"/>
      <c r="C46" s="10"/>
      <c r="D46" s="10"/>
      <c r="E46" s="10"/>
      <c r="F46" s="10"/>
      <c r="G46" s="10"/>
    </row>
    <row r="47" spans="1:7" x14ac:dyDescent="0.45">
      <c r="A47" s="10"/>
      <c r="B47" s="10"/>
      <c r="C47" s="10"/>
      <c r="D47" s="10"/>
      <c r="E47" s="10"/>
      <c r="F47" s="10"/>
      <c r="G47" s="10"/>
    </row>
    <row r="48" spans="1:7" x14ac:dyDescent="0.45">
      <c r="A48" s="10"/>
      <c r="B48" s="10"/>
      <c r="C48" s="10"/>
      <c r="D48" s="10"/>
      <c r="E48" s="10"/>
      <c r="F48" s="10"/>
      <c r="G48" s="10"/>
    </row>
    <row r="49" spans="1:7" x14ac:dyDescent="0.45">
      <c r="A49" s="10"/>
      <c r="B49" s="10"/>
      <c r="C49" s="10"/>
      <c r="D49" s="10"/>
      <c r="E49" s="10"/>
      <c r="F49" s="10"/>
      <c r="G49" s="10"/>
    </row>
    <row r="50" spans="1:7" x14ac:dyDescent="0.45">
      <c r="A50" s="10"/>
      <c r="B50" s="10"/>
      <c r="C50" s="10"/>
      <c r="D50" s="10"/>
      <c r="E50" s="10"/>
      <c r="F50" s="10"/>
      <c r="G50" s="10"/>
    </row>
    <row r="51" spans="1:7" x14ac:dyDescent="0.45">
      <c r="A51" s="10"/>
      <c r="B51" s="10"/>
      <c r="C51" s="10"/>
      <c r="D51" s="10"/>
      <c r="E51" s="10"/>
      <c r="F51" s="10"/>
      <c r="G51" s="10"/>
    </row>
  </sheetData>
  <mergeCells count="24">
    <mergeCell ref="C41:G41"/>
    <mergeCell ref="C42:G42"/>
    <mergeCell ref="C43:G43"/>
    <mergeCell ref="B45:G45"/>
    <mergeCell ref="C34:G34"/>
    <mergeCell ref="C35:G35"/>
    <mergeCell ref="C36:G36"/>
    <mergeCell ref="C37:G37"/>
    <mergeCell ref="B38:G38"/>
    <mergeCell ref="D24:G24"/>
    <mergeCell ref="D25:G25"/>
    <mergeCell ref="D26:G26"/>
    <mergeCell ref="D27:G27"/>
    <mergeCell ref="B30:G31"/>
    <mergeCell ref="D19:G19"/>
    <mergeCell ref="D20:G20"/>
    <mergeCell ref="D21:G21"/>
    <mergeCell ref="D22:G22"/>
    <mergeCell ref="D23:G23"/>
    <mergeCell ref="B5:G5"/>
    <mergeCell ref="B6:G6"/>
    <mergeCell ref="D16:G16"/>
    <mergeCell ref="D17:G17"/>
    <mergeCell ref="D18:G18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1A2E5E"/>
  </sheetPr>
  <dimension ref="A1:O98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baseColWidth="10" defaultColWidth="8.6640625" defaultRowHeight="14.25" x14ac:dyDescent="0.45"/>
  <cols>
    <col min="1" max="1" width="2.19921875" customWidth="1"/>
    <col min="2" max="2" width="12" customWidth="1"/>
    <col min="3" max="3" width="30" customWidth="1"/>
    <col min="4" max="4" width="20" customWidth="1"/>
    <col min="5" max="5" width="18" customWidth="1"/>
    <col min="6" max="6" width="14" customWidth="1"/>
    <col min="7" max="7" width="10" customWidth="1"/>
    <col min="8" max="8" width="14" customWidth="1"/>
    <col min="9" max="9" width="16" customWidth="1"/>
    <col min="10" max="10" width="20" customWidth="1"/>
    <col min="11" max="11" width="24" customWidth="1"/>
    <col min="12" max="12" width="14" customWidth="1"/>
    <col min="13" max="13" width="10" customWidth="1"/>
    <col min="14" max="15" width="14" customWidth="1"/>
  </cols>
  <sheetData>
    <row r="1" spans="1:15" x14ac:dyDescent="0.4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45">
      <c r="A2" s="10"/>
      <c r="B2" s="11" t="s">
        <v>4668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30" customHeight="1" x14ac:dyDescent="0.7">
      <c r="A3" s="10"/>
      <c r="B3" s="12" t="s">
        <v>38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3.75" customHeight="1" x14ac:dyDescent="0.45">
      <c r="A4" s="10"/>
      <c r="B4" s="13"/>
      <c r="C4" s="13"/>
      <c r="D4" s="13"/>
      <c r="E4" s="13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x14ac:dyDescent="0.45">
      <c r="A5" s="10"/>
      <c r="B5" s="9" t="s">
        <v>4786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9.5" customHeight="1" x14ac:dyDescent="0.45">
      <c r="A6" s="10"/>
      <c r="B6" s="8" t="s">
        <v>4266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45">
      <c r="A7" s="10"/>
      <c r="B7" s="14" t="s">
        <v>4267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27.75" customHeight="1" x14ac:dyDescent="0.45">
      <c r="B9" s="30" t="s">
        <v>4670</v>
      </c>
      <c r="C9" s="30" t="s">
        <v>4787</v>
      </c>
      <c r="D9" s="30" t="s">
        <v>4672</v>
      </c>
      <c r="E9" s="30" t="s">
        <v>4673</v>
      </c>
      <c r="F9" s="30" t="s">
        <v>4788</v>
      </c>
      <c r="G9" s="30" t="s">
        <v>4675</v>
      </c>
      <c r="H9" s="30" t="s">
        <v>4789</v>
      </c>
      <c r="I9" s="30" t="s">
        <v>4790</v>
      </c>
      <c r="J9" s="30" t="s">
        <v>4791</v>
      </c>
      <c r="K9" s="30" t="s">
        <v>4792</v>
      </c>
      <c r="L9" s="30" t="s">
        <v>142</v>
      </c>
      <c r="M9" s="30" t="s">
        <v>4678</v>
      </c>
      <c r="N9" s="30" t="s">
        <v>141</v>
      </c>
      <c r="O9" s="30" t="s">
        <v>4680</v>
      </c>
    </row>
    <row r="10" spans="1:15" ht="46.5" x14ac:dyDescent="0.45">
      <c r="B10" s="32" t="s">
        <v>4793</v>
      </c>
      <c r="C10" s="33" t="s">
        <v>4794</v>
      </c>
      <c r="D10" s="33" t="s">
        <v>4795</v>
      </c>
      <c r="E10" s="32" t="s">
        <v>4796</v>
      </c>
      <c r="F10" s="32" t="s">
        <v>4797</v>
      </c>
      <c r="G10" s="43">
        <v>7205</v>
      </c>
      <c r="H10" s="44">
        <v>57</v>
      </c>
      <c r="I10" s="32"/>
      <c r="J10" s="32" t="s">
        <v>4798</v>
      </c>
      <c r="K10" s="33" t="s">
        <v>4685</v>
      </c>
      <c r="L10" s="33" t="s">
        <v>4799</v>
      </c>
      <c r="M10" s="32" t="s">
        <v>4689</v>
      </c>
      <c r="N10" s="32" t="s">
        <v>4690</v>
      </c>
      <c r="O10" s="32" t="s">
        <v>4691</v>
      </c>
    </row>
    <row r="11" spans="1:15" ht="46.5" x14ac:dyDescent="0.45">
      <c r="B11" s="32" t="s">
        <v>4800</v>
      </c>
      <c r="C11" s="33" t="s">
        <v>4801</v>
      </c>
      <c r="D11" s="33" t="s">
        <v>4685</v>
      </c>
      <c r="E11" s="32" t="s">
        <v>4802</v>
      </c>
      <c r="F11" s="32" t="s">
        <v>4797</v>
      </c>
      <c r="G11" s="43">
        <v>7176.8</v>
      </c>
      <c r="H11" s="44">
        <v>30</v>
      </c>
      <c r="I11" s="32"/>
      <c r="J11" s="32" t="s">
        <v>4803</v>
      </c>
      <c r="K11" s="33" t="s">
        <v>4685</v>
      </c>
      <c r="L11" s="33" t="s">
        <v>4804</v>
      </c>
      <c r="M11" s="32" t="s">
        <v>4689</v>
      </c>
      <c r="N11" s="32" t="s">
        <v>4690</v>
      </c>
      <c r="O11" s="32" t="s">
        <v>4691</v>
      </c>
    </row>
    <row r="12" spans="1:15" ht="46.5" x14ac:dyDescent="0.45">
      <c r="B12" s="32" t="s">
        <v>4805</v>
      </c>
      <c r="C12" s="33" t="s">
        <v>4806</v>
      </c>
      <c r="D12" s="33" t="s">
        <v>4807</v>
      </c>
      <c r="E12" s="32" t="s">
        <v>4796</v>
      </c>
      <c r="F12" s="32" t="s">
        <v>4808</v>
      </c>
      <c r="G12" s="43">
        <v>6492</v>
      </c>
      <c r="H12" s="44">
        <v>20</v>
      </c>
      <c r="I12" s="32"/>
      <c r="J12" s="32" t="s">
        <v>4798</v>
      </c>
      <c r="K12" s="33" t="s">
        <v>4685</v>
      </c>
      <c r="L12" s="33" t="s">
        <v>4799</v>
      </c>
      <c r="M12" s="32" t="s">
        <v>4689</v>
      </c>
      <c r="N12" s="32" t="s">
        <v>4690</v>
      </c>
      <c r="O12" s="32" t="s">
        <v>4691</v>
      </c>
    </row>
    <row r="13" spans="1:15" ht="46.5" x14ac:dyDescent="0.45">
      <c r="B13" s="32" t="s">
        <v>4809</v>
      </c>
      <c r="C13" s="33" t="s">
        <v>4810</v>
      </c>
      <c r="D13" s="33" t="s">
        <v>4811</v>
      </c>
      <c r="E13" s="32" t="s">
        <v>4796</v>
      </c>
      <c r="F13" s="32" t="s">
        <v>4797</v>
      </c>
      <c r="G13" s="43">
        <v>6088</v>
      </c>
      <c r="H13" s="44">
        <v>40</v>
      </c>
      <c r="I13" s="32"/>
      <c r="J13" s="32" t="s">
        <v>4798</v>
      </c>
      <c r="K13" s="33" t="s">
        <v>4685</v>
      </c>
      <c r="L13" s="33" t="s">
        <v>4799</v>
      </c>
      <c r="M13" s="32" t="s">
        <v>4689</v>
      </c>
      <c r="N13" s="32" t="s">
        <v>4690</v>
      </c>
      <c r="O13" s="32" t="s">
        <v>4691</v>
      </c>
    </row>
    <row r="14" spans="1:15" ht="46.5" x14ac:dyDescent="0.45">
      <c r="B14" s="32" t="s">
        <v>4812</v>
      </c>
      <c r="C14" s="33" t="s">
        <v>4813</v>
      </c>
      <c r="D14" s="33" t="s">
        <v>4814</v>
      </c>
      <c r="E14" s="32" t="s">
        <v>4796</v>
      </c>
      <c r="F14" s="32" t="s">
        <v>4797</v>
      </c>
      <c r="G14" s="43">
        <v>5576</v>
      </c>
      <c r="H14" s="44">
        <v>20</v>
      </c>
      <c r="I14" s="32"/>
      <c r="J14" s="32" t="s">
        <v>4798</v>
      </c>
      <c r="K14" s="33" t="s">
        <v>4685</v>
      </c>
      <c r="L14" s="33" t="s">
        <v>4799</v>
      </c>
      <c r="M14" s="32" t="s">
        <v>4689</v>
      </c>
      <c r="N14" s="32" t="s">
        <v>4690</v>
      </c>
      <c r="O14" s="32" t="s">
        <v>4691</v>
      </c>
    </row>
    <row r="15" spans="1:15" ht="46.5" x14ac:dyDescent="0.45">
      <c r="B15" s="32" t="s">
        <v>4815</v>
      </c>
      <c r="C15" s="33" t="s">
        <v>4816</v>
      </c>
      <c r="D15" s="33" t="s">
        <v>4685</v>
      </c>
      <c r="E15" s="32" t="s">
        <v>4796</v>
      </c>
      <c r="F15" s="32" t="s">
        <v>4797</v>
      </c>
      <c r="G15" s="43">
        <v>5400</v>
      </c>
      <c r="H15" s="44">
        <v>35</v>
      </c>
      <c r="I15" s="32"/>
      <c r="J15" s="32" t="s">
        <v>4798</v>
      </c>
      <c r="K15" s="33" t="s">
        <v>4685</v>
      </c>
      <c r="L15" s="33" t="s">
        <v>4799</v>
      </c>
      <c r="M15" s="32" t="s">
        <v>4689</v>
      </c>
      <c r="N15" s="32" t="s">
        <v>4690</v>
      </c>
      <c r="O15" s="32" t="s">
        <v>4691</v>
      </c>
    </row>
    <row r="16" spans="1:15" ht="46.5" x14ac:dyDescent="0.45">
      <c r="B16" s="32" t="s">
        <v>4817</v>
      </c>
      <c r="C16" s="33" t="s">
        <v>4818</v>
      </c>
      <c r="D16" s="33" t="s">
        <v>4685</v>
      </c>
      <c r="E16" s="32" t="s">
        <v>4802</v>
      </c>
      <c r="F16" s="32" t="s">
        <v>4797</v>
      </c>
      <c r="G16" s="43">
        <v>4572</v>
      </c>
      <c r="H16" s="44">
        <v>0</v>
      </c>
      <c r="I16" s="32"/>
      <c r="J16" s="32" t="s">
        <v>4803</v>
      </c>
      <c r="K16" s="33" t="s">
        <v>4685</v>
      </c>
      <c r="L16" s="33" t="s">
        <v>4804</v>
      </c>
      <c r="M16" s="32" t="s">
        <v>4689</v>
      </c>
      <c r="N16" s="32" t="s">
        <v>4690</v>
      </c>
      <c r="O16" s="32" t="s">
        <v>4691</v>
      </c>
    </row>
    <row r="17" spans="2:15" ht="46.5" x14ac:dyDescent="0.45">
      <c r="B17" s="32" t="s">
        <v>4819</v>
      </c>
      <c r="C17" s="33" t="s">
        <v>4820</v>
      </c>
      <c r="D17" s="33" t="s">
        <v>4685</v>
      </c>
      <c r="E17" s="32" t="s">
        <v>4802</v>
      </c>
      <c r="F17" s="32" t="s">
        <v>4797</v>
      </c>
      <c r="G17" s="43">
        <v>4354</v>
      </c>
      <c r="H17" s="44">
        <v>0</v>
      </c>
      <c r="I17" s="32"/>
      <c r="J17" s="32" t="s">
        <v>4803</v>
      </c>
      <c r="K17" s="33" t="s">
        <v>4685</v>
      </c>
      <c r="L17" s="33" t="s">
        <v>4804</v>
      </c>
      <c r="M17" s="32" t="s">
        <v>4689</v>
      </c>
      <c r="N17" s="32" t="s">
        <v>4690</v>
      </c>
      <c r="O17" s="32" t="s">
        <v>4691</v>
      </c>
    </row>
    <row r="18" spans="2:15" ht="46.5" x14ac:dyDescent="0.45">
      <c r="B18" s="32" t="s">
        <v>4821</v>
      </c>
      <c r="C18" s="33" t="s">
        <v>4822</v>
      </c>
      <c r="D18" s="33" t="s">
        <v>4823</v>
      </c>
      <c r="E18" s="32" t="s">
        <v>4802</v>
      </c>
      <c r="F18" s="32" t="s">
        <v>4797</v>
      </c>
      <c r="G18" s="43">
        <v>4203.6000000000004</v>
      </c>
      <c r="H18" s="44">
        <v>26</v>
      </c>
      <c r="I18" s="32"/>
      <c r="J18" s="32" t="s">
        <v>4803</v>
      </c>
      <c r="K18" s="33" t="s">
        <v>4685</v>
      </c>
      <c r="L18" s="33" t="s">
        <v>4804</v>
      </c>
      <c r="M18" s="32" t="s">
        <v>4689</v>
      </c>
      <c r="N18" s="32" t="s">
        <v>4690</v>
      </c>
      <c r="O18" s="32" t="s">
        <v>4691</v>
      </c>
    </row>
    <row r="19" spans="2:15" ht="46.5" x14ac:dyDescent="0.45">
      <c r="B19" s="32" t="s">
        <v>4824</v>
      </c>
      <c r="C19" s="33" t="s">
        <v>4825</v>
      </c>
      <c r="D19" s="33" t="s">
        <v>4685</v>
      </c>
      <c r="E19" s="32" t="s">
        <v>4802</v>
      </c>
      <c r="F19" s="32" t="s">
        <v>4797</v>
      </c>
      <c r="G19" s="43">
        <v>3934.8</v>
      </c>
      <c r="H19" s="44">
        <v>30</v>
      </c>
      <c r="I19" s="32"/>
      <c r="J19" s="32" t="s">
        <v>4803</v>
      </c>
      <c r="K19" s="33" t="s">
        <v>4685</v>
      </c>
      <c r="L19" s="33" t="s">
        <v>4804</v>
      </c>
      <c r="M19" s="32" t="s">
        <v>4689</v>
      </c>
      <c r="N19" s="32" t="s">
        <v>4690</v>
      </c>
      <c r="O19" s="32" t="s">
        <v>4691</v>
      </c>
    </row>
    <row r="20" spans="2:15" ht="46.5" x14ac:dyDescent="0.45">
      <c r="B20" s="32" t="s">
        <v>4826</v>
      </c>
      <c r="C20" s="33" t="s">
        <v>4827</v>
      </c>
      <c r="D20" s="33" t="s">
        <v>4828</v>
      </c>
      <c r="E20" s="32" t="s">
        <v>4796</v>
      </c>
      <c r="F20" s="32" t="s">
        <v>4797</v>
      </c>
      <c r="G20" s="43">
        <v>3425</v>
      </c>
      <c r="H20" s="44">
        <v>25</v>
      </c>
      <c r="I20" s="32"/>
      <c r="J20" s="32" t="s">
        <v>4798</v>
      </c>
      <c r="K20" s="33" t="s">
        <v>4685</v>
      </c>
      <c r="L20" s="33" t="s">
        <v>4799</v>
      </c>
      <c r="M20" s="32" t="s">
        <v>4689</v>
      </c>
      <c r="N20" s="32" t="s">
        <v>4690</v>
      </c>
      <c r="O20" s="32" t="s">
        <v>4691</v>
      </c>
    </row>
    <row r="21" spans="2:15" ht="46.5" x14ac:dyDescent="0.45">
      <c r="B21" s="32" t="s">
        <v>4829</v>
      </c>
      <c r="C21" s="33" t="s">
        <v>4830</v>
      </c>
      <c r="D21" s="33" t="s">
        <v>4685</v>
      </c>
      <c r="E21" s="32" t="s">
        <v>4796</v>
      </c>
      <c r="F21" s="32" t="s">
        <v>4797</v>
      </c>
      <c r="G21" s="43">
        <v>2900</v>
      </c>
      <c r="H21" s="44">
        <v>30</v>
      </c>
      <c r="I21" s="32"/>
      <c r="J21" s="32" t="s">
        <v>4798</v>
      </c>
      <c r="K21" s="33" t="s">
        <v>4685</v>
      </c>
      <c r="L21" s="33" t="s">
        <v>4831</v>
      </c>
      <c r="M21" s="32" t="s">
        <v>4689</v>
      </c>
      <c r="N21" s="32" t="s">
        <v>4690</v>
      </c>
      <c r="O21" s="32" t="s">
        <v>4691</v>
      </c>
    </row>
    <row r="22" spans="2:15" ht="46.5" x14ac:dyDescent="0.45">
      <c r="B22" s="32" t="s">
        <v>4832</v>
      </c>
      <c r="C22" s="33" t="s">
        <v>4833</v>
      </c>
      <c r="D22" s="33" t="s">
        <v>4834</v>
      </c>
      <c r="E22" s="32" t="s">
        <v>4796</v>
      </c>
      <c r="F22" s="32" t="s">
        <v>4797</v>
      </c>
      <c r="G22" s="43">
        <v>2233.1999999999998</v>
      </c>
      <c r="H22" s="44">
        <v>32</v>
      </c>
      <c r="I22" s="32"/>
      <c r="J22" s="32" t="s">
        <v>4798</v>
      </c>
      <c r="K22" s="33" t="s">
        <v>4685</v>
      </c>
      <c r="L22" s="33" t="s">
        <v>4831</v>
      </c>
      <c r="M22" s="32" t="s">
        <v>4689</v>
      </c>
      <c r="N22" s="32" t="s">
        <v>4690</v>
      </c>
      <c r="O22" s="32" t="s">
        <v>4691</v>
      </c>
    </row>
    <row r="23" spans="2:15" ht="46.5" x14ac:dyDescent="0.45">
      <c r="B23" s="32" t="s">
        <v>4835</v>
      </c>
      <c r="C23" s="33" t="s">
        <v>4836</v>
      </c>
      <c r="D23" s="33" t="s">
        <v>4685</v>
      </c>
      <c r="E23" s="32" t="s">
        <v>4796</v>
      </c>
      <c r="F23" s="32" t="s">
        <v>4837</v>
      </c>
      <c r="G23" s="43">
        <v>1159.2</v>
      </c>
      <c r="H23" s="44">
        <v>8</v>
      </c>
      <c r="I23" s="32"/>
      <c r="J23" s="32" t="s">
        <v>4798</v>
      </c>
      <c r="K23" s="33" t="s">
        <v>4685</v>
      </c>
      <c r="L23" s="33" t="s">
        <v>4831</v>
      </c>
      <c r="M23" s="32" t="s">
        <v>4689</v>
      </c>
      <c r="N23" s="32" t="s">
        <v>4690</v>
      </c>
      <c r="O23" s="32" t="s">
        <v>4691</v>
      </c>
    </row>
    <row r="24" spans="2:15" ht="46.5" x14ac:dyDescent="0.45">
      <c r="B24" s="32" t="s">
        <v>4838</v>
      </c>
      <c r="C24" s="33" t="s">
        <v>4839</v>
      </c>
      <c r="D24" s="33" t="s">
        <v>4840</v>
      </c>
      <c r="E24" s="32" t="s">
        <v>4796</v>
      </c>
      <c r="F24" s="32" t="s">
        <v>4837</v>
      </c>
      <c r="G24" s="43">
        <v>932.8</v>
      </c>
      <c r="H24" s="44">
        <v>10</v>
      </c>
      <c r="I24" s="32"/>
      <c r="J24" s="32" t="s">
        <v>4798</v>
      </c>
      <c r="K24" s="33" t="s">
        <v>4685</v>
      </c>
      <c r="L24" s="33" t="s">
        <v>4831</v>
      </c>
      <c r="M24" s="32" t="s">
        <v>4689</v>
      </c>
      <c r="N24" s="32" t="s">
        <v>4690</v>
      </c>
      <c r="O24" s="32" t="s">
        <v>4691</v>
      </c>
    </row>
    <row r="25" spans="2:15" ht="46.5" x14ac:dyDescent="0.45">
      <c r="B25" s="32" t="s">
        <v>4841</v>
      </c>
      <c r="C25" s="33" t="s">
        <v>4842</v>
      </c>
      <c r="D25" s="33" t="s">
        <v>4685</v>
      </c>
      <c r="E25" s="32" t="s">
        <v>4796</v>
      </c>
      <c r="F25" s="32" t="s">
        <v>4843</v>
      </c>
      <c r="G25" s="43">
        <v>338.4</v>
      </c>
      <c r="H25" s="44">
        <v>3</v>
      </c>
      <c r="I25" s="32"/>
      <c r="J25" s="32" t="s">
        <v>4798</v>
      </c>
      <c r="K25" s="33" t="s">
        <v>4685</v>
      </c>
      <c r="L25" s="33" t="s">
        <v>4831</v>
      </c>
      <c r="M25" s="32" t="s">
        <v>4689</v>
      </c>
      <c r="N25" s="32" t="s">
        <v>4690</v>
      </c>
      <c r="O25" s="32" t="s">
        <v>4691</v>
      </c>
    </row>
    <row r="26" spans="2:15" ht="46.5" x14ac:dyDescent="0.45">
      <c r="B26" s="32" t="s">
        <v>4844</v>
      </c>
      <c r="C26" s="33" t="s">
        <v>4845</v>
      </c>
      <c r="D26" s="33" t="s">
        <v>4685</v>
      </c>
      <c r="E26" s="32" t="s">
        <v>4846</v>
      </c>
      <c r="F26" s="32" t="s">
        <v>4847</v>
      </c>
      <c r="G26" s="43">
        <v>9072</v>
      </c>
      <c r="H26" s="44">
        <v>40</v>
      </c>
      <c r="I26" s="32"/>
      <c r="J26" s="32" t="s">
        <v>4798</v>
      </c>
      <c r="K26" s="33" t="s">
        <v>4685</v>
      </c>
      <c r="L26" s="33" t="s">
        <v>4848</v>
      </c>
      <c r="M26" s="32" t="s">
        <v>4689</v>
      </c>
      <c r="N26" s="32" t="s">
        <v>4698</v>
      </c>
      <c r="O26" s="32" t="s">
        <v>4691</v>
      </c>
    </row>
    <row r="27" spans="2:15" ht="46.5" x14ac:dyDescent="0.45">
      <c r="B27" s="32" t="s">
        <v>4849</v>
      </c>
      <c r="C27" s="33" t="s">
        <v>4850</v>
      </c>
      <c r="D27" s="33" t="s">
        <v>4851</v>
      </c>
      <c r="E27" s="32" t="s">
        <v>4846</v>
      </c>
      <c r="F27" s="32" t="s">
        <v>4797</v>
      </c>
      <c r="G27" s="43">
        <v>7777.6</v>
      </c>
      <c r="H27" s="44">
        <v>50</v>
      </c>
      <c r="I27" s="32"/>
      <c r="J27" s="32" t="s">
        <v>4798</v>
      </c>
      <c r="K27" s="33" t="s">
        <v>4685</v>
      </c>
      <c r="L27" s="33" t="s">
        <v>4848</v>
      </c>
      <c r="M27" s="32" t="s">
        <v>4689</v>
      </c>
      <c r="N27" s="32" t="s">
        <v>4698</v>
      </c>
      <c r="O27" s="32" t="s">
        <v>4691</v>
      </c>
    </row>
    <row r="28" spans="2:15" ht="34.9" x14ac:dyDescent="0.45">
      <c r="B28" s="32" t="s">
        <v>4852</v>
      </c>
      <c r="C28" s="33" t="s">
        <v>4853</v>
      </c>
      <c r="D28" s="33" t="s">
        <v>4685</v>
      </c>
      <c r="E28" s="32" t="s">
        <v>4802</v>
      </c>
      <c r="F28" s="32" t="s">
        <v>164</v>
      </c>
      <c r="G28" s="43">
        <v>2849.4</v>
      </c>
      <c r="H28" s="44">
        <v>0</v>
      </c>
      <c r="I28" s="32"/>
      <c r="J28" s="32" t="s">
        <v>4803</v>
      </c>
      <c r="K28" s="33" t="s">
        <v>4685</v>
      </c>
      <c r="L28" s="33" t="s">
        <v>4854</v>
      </c>
      <c r="M28" s="32" t="s">
        <v>4689</v>
      </c>
      <c r="N28" s="32" t="s">
        <v>4698</v>
      </c>
      <c r="O28" s="32" t="s">
        <v>4691</v>
      </c>
    </row>
    <row r="29" spans="2:15" ht="34.9" x14ac:dyDescent="0.45">
      <c r="B29" s="32" t="s">
        <v>4855</v>
      </c>
      <c r="C29" s="33" t="s">
        <v>4856</v>
      </c>
      <c r="D29" s="33" t="s">
        <v>4857</v>
      </c>
      <c r="E29" s="32" t="s">
        <v>4802</v>
      </c>
      <c r="F29" s="32" t="s">
        <v>4797</v>
      </c>
      <c r="G29" s="43">
        <v>2827.6</v>
      </c>
      <c r="H29" s="44">
        <v>20</v>
      </c>
      <c r="I29" s="32"/>
      <c r="J29" s="32" t="s">
        <v>4803</v>
      </c>
      <c r="K29" s="33" t="s">
        <v>4685</v>
      </c>
      <c r="L29" s="33" t="s">
        <v>4854</v>
      </c>
      <c r="M29" s="32" t="s">
        <v>4689</v>
      </c>
      <c r="N29" s="32" t="s">
        <v>4698</v>
      </c>
      <c r="O29" s="32" t="s">
        <v>4691</v>
      </c>
    </row>
    <row r="30" spans="2:15" ht="46.5" x14ac:dyDescent="0.45">
      <c r="B30" s="32" t="s">
        <v>4858</v>
      </c>
      <c r="C30" s="33" t="s">
        <v>4859</v>
      </c>
      <c r="D30" s="33" t="s">
        <v>4860</v>
      </c>
      <c r="E30" s="32" t="s">
        <v>4846</v>
      </c>
      <c r="F30" s="32" t="s">
        <v>4797</v>
      </c>
      <c r="G30" s="43">
        <v>2790</v>
      </c>
      <c r="H30" s="44">
        <v>16</v>
      </c>
      <c r="I30" s="32"/>
      <c r="J30" s="32" t="s">
        <v>4798</v>
      </c>
      <c r="K30" s="33" t="s">
        <v>4685</v>
      </c>
      <c r="L30" s="33" t="s">
        <v>4848</v>
      </c>
      <c r="M30" s="32" t="s">
        <v>4689</v>
      </c>
      <c r="N30" s="32" t="s">
        <v>4698</v>
      </c>
      <c r="O30" s="32" t="s">
        <v>4691</v>
      </c>
    </row>
    <row r="31" spans="2:15" ht="34.9" x14ac:dyDescent="0.45">
      <c r="B31" s="32" t="s">
        <v>4861</v>
      </c>
      <c r="C31" s="33" t="s">
        <v>4862</v>
      </c>
      <c r="D31" s="33" t="s">
        <v>4685</v>
      </c>
      <c r="E31" s="32" t="s">
        <v>4802</v>
      </c>
      <c r="F31" s="32" t="s">
        <v>4797</v>
      </c>
      <c r="G31" s="43">
        <v>2396.4</v>
      </c>
      <c r="H31" s="44">
        <v>30</v>
      </c>
      <c r="I31" s="32"/>
      <c r="J31" s="32" t="s">
        <v>4803</v>
      </c>
      <c r="K31" s="33" t="s">
        <v>4685</v>
      </c>
      <c r="L31" s="33" t="s">
        <v>4854</v>
      </c>
      <c r="M31" s="32" t="s">
        <v>4689</v>
      </c>
      <c r="N31" s="32" t="s">
        <v>4698</v>
      </c>
      <c r="O31" s="32" t="s">
        <v>4691</v>
      </c>
    </row>
    <row r="32" spans="2:15" ht="34.9" x14ac:dyDescent="0.45">
      <c r="B32" s="32" t="s">
        <v>4863</v>
      </c>
      <c r="C32" s="33" t="s">
        <v>4864</v>
      </c>
      <c r="D32" s="33" t="s">
        <v>4685</v>
      </c>
      <c r="E32" s="32" t="s">
        <v>4802</v>
      </c>
      <c r="F32" s="32" t="s">
        <v>4797</v>
      </c>
      <c r="G32" s="43">
        <v>2283.6</v>
      </c>
      <c r="H32" s="44">
        <v>0</v>
      </c>
      <c r="I32" s="32"/>
      <c r="J32" s="32" t="s">
        <v>4803</v>
      </c>
      <c r="K32" s="33" t="s">
        <v>4685</v>
      </c>
      <c r="L32" s="33" t="s">
        <v>4854</v>
      </c>
      <c r="M32" s="32" t="s">
        <v>4689</v>
      </c>
      <c r="N32" s="32" t="s">
        <v>4698</v>
      </c>
      <c r="O32" s="32" t="s">
        <v>4691</v>
      </c>
    </row>
    <row r="33" spans="2:15" ht="46.5" x14ac:dyDescent="0.45">
      <c r="B33" s="32" t="s">
        <v>4865</v>
      </c>
      <c r="C33" s="33" t="s">
        <v>4866</v>
      </c>
      <c r="D33" s="33" t="s">
        <v>4685</v>
      </c>
      <c r="E33" s="32" t="s">
        <v>4846</v>
      </c>
      <c r="F33" s="32" t="s">
        <v>4808</v>
      </c>
      <c r="G33" s="43">
        <v>2155.1999999999998</v>
      </c>
      <c r="H33" s="44">
        <v>7</v>
      </c>
      <c r="I33" s="32"/>
      <c r="J33" s="32" t="s">
        <v>4798</v>
      </c>
      <c r="K33" s="33" t="s">
        <v>4685</v>
      </c>
      <c r="L33" s="33" t="s">
        <v>4848</v>
      </c>
      <c r="M33" s="32" t="s">
        <v>4689</v>
      </c>
      <c r="N33" s="32" t="s">
        <v>4698</v>
      </c>
      <c r="O33" s="32" t="s">
        <v>4691</v>
      </c>
    </row>
    <row r="34" spans="2:15" ht="46.5" x14ac:dyDescent="0.45">
      <c r="B34" s="32" t="s">
        <v>4867</v>
      </c>
      <c r="C34" s="33" t="s">
        <v>4868</v>
      </c>
      <c r="D34" s="33" t="s">
        <v>4869</v>
      </c>
      <c r="E34" s="32" t="s">
        <v>4846</v>
      </c>
      <c r="F34" s="32" t="s">
        <v>4837</v>
      </c>
      <c r="G34" s="43">
        <v>1824</v>
      </c>
      <c r="H34" s="44">
        <v>8</v>
      </c>
      <c r="I34" s="32"/>
      <c r="J34" s="32" t="s">
        <v>4798</v>
      </c>
      <c r="K34" s="33" t="s">
        <v>4685</v>
      </c>
      <c r="L34" s="33" t="s">
        <v>4848</v>
      </c>
      <c r="M34" s="32" t="s">
        <v>4689</v>
      </c>
      <c r="N34" s="32" t="s">
        <v>4698</v>
      </c>
      <c r="O34" s="32" t="s">
        <v>4691</v>
      </c>
    </row>
    <row r="35" spans="2:15" ht="34.9" x14ac:dyDescent="0.45">
      <c r="B35" s="32" t="s">
        <v>4870</v>
      </c>
      <c r="C35" s="33" t="s">
        <v>4871</v>
      </c>
      <c r="D35" s="33" t="s">
        <v>4828</v>
      </c>
      <c r="E35" s="32" t="s">
        <v>4802</v>
      </c>
      <c r="F35" s="32" t="s">
        <v>4797</v>
      </c>
      <c r="G35" s="43">
        <v>1702.6</v>
      </c>
      <c r="H35" s="44">
        <v>19</v>
      </c>
      <c r="I35" s="32"/>
      <c r="J35" s="32" t="s">
        <v>4798</v>
      </c>
      <c r="K35" s="33" t="s">
        <v>4685</v>
      </c>
      <c r="L35" s="33" t="s">
        <v>4854</v>
      </c>
      <c r="M35" s="32" t="s">
        <v>4689</v>
      </c>
      <c r="N35" s="32" t="s">
        <v>4698</v>
      </c>
      <c r="O35" s="32" t="s">
        <v>4691</v>
      </c>
    </row>
    <row r="36" spans="2:15" ht="34.9" x14ac:dyDescent="0.45">
      <c r="B36" s="32" t="s">
        <v>4872</v>
      </c>
      <c r="C36" s="33" t="s">
        <v>4873</v>
      </c>
      <c r="D36" s="33" t="s">
        <v>4685</v>
      </c>
      <c r="E36" s="32" t="s">
        <v>4802</v>
      </c>
      <c r="F36" s="32" t="s">
        <v>4837</v>
      </c>
      <c r="G36" s="43">
        <v>1590</v>
      </c>
      <c r="H36" s="44">
        <v>15</v>
      </c>
      <c r="I36" s="32"/>
      <c r="J36" s="32" t="s">
        <v>4803</v>
      </c>
      <c r="K36" s="33" t="s">
        <v>4685</v>
      </c>
      <c r="L36" s="33" t="s">
        <v>4854</v>
      </c>
      <c r="M36" s="32" t="s">
        <v>4689</v>
      </c>
      <c r="N36" s="32" t="s">
        <v>4698</v>
      </c>
      <c r="O36" s="32" t="s">
        <v>4691</v>
      </c>
    </row>
    <row r="37" spans="2:15" ht="34.9" x14ac:dyDescent="0.45">
      <c r="B37" s="32" t="s">
        <v>4874</v>
      </c>
      <c r="C37" s="33" t="s">
        <v>4875</v>
      </c>
      <c r="D37" s="33" t="s">
        <v>4876</v>
      </c>
      <c r="E37" s="32" t="s">
        <v>4802</v>
      </c>
      <c r="F37" s="32" t="s">
        <v>4797</v>
      </c>
      <c r="G37" s="43">
        <v>1380</v>
      </c>
      <c r="H37" s="44">
        <v>11</v>
      </c>
      <c r="I37" s="32"/>
      <c r="J37" s="32" t="s">
        <v>4798</v>
      </c>
      <c r="K37" s="33" t="s">
        <v>4685</v>
      </c>
      <c r="L37" s="33" t="s">
        <v>4854</v>
      </c>
      <c r="M37" s="32" t="s">
        <v>4689</v>
      </c>
      <c r="N37" s="32" t="s">
        <v>4698</v>
      </c>
      <c r="O37" s="32" t="s">
        <v>4691</v>
      </c>
    </row>
    <row r="38" spans="2:15" ht="34.9" x14ac:dyDescent="0.45">
      <c r="B38" s="32" t="s">
        <v>4877</v>
      </c>
      <c r="C38" s="33" t="s">
        <v>4878</v>
      </c>
      <c r="D38" s="33" t="s">
        <v>4876</v>
      </c>
      <c r="E38" s="32" t="s">
        <v>4802</v>
      </c>
      <c r="F38" s="32" t="s">
        <v>4837</v>
      </c>
      <c r="G38" s="43">
        <v>1214</v>
      </c>
      <c r="H38" s="44">
        <v>10</v>
      </c>
      <c r="I38" s="32"/>
      <c r="J38" s="32" t="s">
        <v>4798</v>
      </c>
      <c r="K38" s="33" t="s">
        <v>4685</v>
      </c>
      <c r="L38" s="33" t="s">
        <v>4854</v>
      </c>
      <c r="M38" s="32" t="s">
        <v>4689</v>
      </c>
      <c r="N38" s="32" t="s">
        <v>4698</v>
      </c>
      <c r="O38" s="32" t="s">
        <v>4691</v>
      </c>
    </row>
    <row r="39" spans="2:15" ht="34.9" x14ac:dyDescent="0.45">
      <c r="B39" s="32" t="s">
        <v>4879</v>
      </c>
      <c r="C39" s="33" t="s">
        <v>4880</v>
      </c>
      <c r="D39" s="33" t="s">
        <v>4685</v>
      </c>
      <c r="E39" s="32" t="s">
        <v>4802</v>
      </c>
      <c r="F39" s="32" t="s">
        <v>164</v>
      </c>
      <c r="G39" s="43">
        <v>960</v>
      </c>
      <c r="H39" s="44">
        <v>0</v>
      </c>
      <c r="I39" s="32"/>
      <c r="J39" s="32" t="s">
        <v>4803</v>
      </c>
      <c r="K39" s="33" t="s">
        <v>4685</v>
      </c>
      <c r="L39" s="33" t="s">
        <v>4854</v>
      </c>
      <c r="M39" s="32" t="s">
        <v>4689</v>
      </c>
      <c r="N39" s="32" t="s">
        <v>4698</v>
      </c>
      <c r="O39" s="32" t="s">
        <v>4691</v>
      </c>
    </row>
    <row r="40" spans="2:15" ht="34.9" x14ac:dyDescent="0.45">
      <c r="B40" s="32" t="s">
        <v>4881</v>
      </c>
      <c r="C40" s="33" t="s">
        <v>4882</v>
      </c>
      <c r="D40" s="33" t="s">
        <v>4685</v>
      </c>
      <c r="E40" s="32" t="s">
        <v>4802</v>
      </c>
      <c r="F40" s="32" t="s">
        <v>164</v>
      </c>
      <c r="G40" s="43">
        <v>960</v>
      </c>
      <c r="H40" s="44">
        <v>0</v>
      </c>
      <c r="I40" s="32"/>
      <c r="J40" s="32" t="s">
        <v>4803</v>
      </c>
      <c r="K40" s="33" t="s">
        <v>4685</v>
      </c>
      <c r="L40" s="33" t="s">
        <v>4854</v>
      </c>
      <c r="M40" s="32" t="s">
        <v>4689</v>
      </c>
      <c r="N40" s="32" t="s">
        <v>4698</v>
      </c>
      <c r="O40" s="32" t="s">
        <v>4691</v>
      </c>
    </row>
    <row r="41" spans="2:15" ht="34.9" x14ac:dyDescent="0.45">
      <c r="B41" s="32" t="s">
        <v>4883</v>
      </c>
      <c r="C41" s="33" t="s">
        <v>4884</v>
      </c>
      <c r="D41" s="33" t="s">
        <v>4685</v>
      </c>
      <c r="E41" s="32" t="s">
        <v>4802</v>
      </c>
      <c r="F41" s="32" t="s">
        <v>164</v>
      </c>
      <c r="G41" s="43">
        <v>960</v>
      </c>
      <c r="H41" s="44">
        <v>0</v>
      </c>
      <c r="I41" s="32"/>
      <c r="J41" s="32" t="s">
        <v>4803</v>
      </c>
      <c r="K41" s="33" t="s">
        <v>4685</v>
      </c>
      <c r="L41" s="33" t="s">
        <v>4854</v>
      </c>
      <c r="M41" s="32" t="s">
        <v>4689</v>
      </c>
      <c r="N41" s="32" t="s">
        <v>4698</v>
      </c>
      <c r="O41" s="32" t="s">
        <v>4691</v>
      </c>
    </row>
    <row r="42" spans="2:15" ht="34.9" x14ac:dyDescent="0.45">
      <c r="B42" s="32" t="s">
        <v>4885</v>
      </c>
      <c r="C42" s="33" t="s">
        <v>4886</v>
      </c>
      <c r="D42" s="33" t="s">
        <v>4685</v>
      </c>
      <c r="E42" s="32" t="s">
        <v>4802</v>
      </c>
      <c r="F42" s="32" t="s">
        <v>164</v>
      </c>
      <c r="G42" s="43">
        <v>960</v>
      </c>
      <c r="H42" s="44">
        <v>0</v>
      </c>
      <c r="I42" s="32"/>
      <c r="J42" s="32" t="s">
        <v>4803</v>
      </c>
      <c r="K42" s="33" t="s">
        <v>4685</v>
      </c>
      <c r="L42" s="33" t="s">
        <v>4854</v>
      </c>
      <c r="M42" s="32" t="s">
        <v>4689</v>
      </c>
      <c r="N42" s="32" t="s">
        <v>4698</v>
      </c>
      <c r="O42" s="32" t="s">
        <v>4691</v>
      </c>
    </row>
    <row r="43" spans="2:15" ht="34.9" x14ac:dyDescent="0.45">
      <c r="B43" s="32" t="s">
        <v>4887</v>
      </c>
      <c r="C43" s="33" t="s">
        <v>4888</v>
      </c>
      <c r="D43" s="33" t="s">
        <v>4685</v>
      </c>
      <c r="E43" s="32" t="s">
        <v>4802</v>
      </c>
      <c r="F43" s="32" t="s">
        <v>164</v>
      </c>
      <c r="G43" s="43">
        <v>960</v>
      </c>
      <c r="H43" s="44">
        <v>0</v>
      </c>
      <c r="I43" s="32"/>
      <c r="J43" s="32" t="s">
        <v>4803</v>
      </c>
      <c r="K43" s="33" t="s">
        <v>4685</v>
      </c>
      <c r="L43" s="33" t="s">
        <v>4854</v>
      </c>
      <c r="M43" s="32" t="s">
        <v>4689</v>
      </c>
      <c r="N43" s="32" t="s">
        <v>4698</v>
      </c>
      <c r="O43" s="32" t="s">
        <v>4691</v>
      </c>
    </row>
    <row r="44" spans="2:15" ht="34.9" x14ac:dyDescent="0.45">
      <c r="B44" s="32" t="s">
        <v>4889</v>
      </c>
      <c r="C44" s="33" t="s">
        <v>4890</v>
      </c>
      <c r="D44" s="33" t="s">
        <v>4685</v>
      </c>
      <c r="E44" s="32" t="s">
        <v>4802</v>
      </c>
      <c r="F44" s="32" t="s">
        <v>164</v>
      </c>
      <c r="G44" s="43">
        <v>960</v>
      </c>
      <c r="H44" s="44">
        <v>0</v>
      </c>
      <c r="I44" s="32"/>
      <c r="J44" s="32" t="s">
        <v>4803</v>
      </c>
      <c r="K44" s="33" t="s">
        <v>4685</v>
      </c>
      <c r="L44" s="33" t="s">
        <v>4854</v>
      </c>
      <c r="M44" s="32" t="s">
        <v>4689</v>
      </c>
      <c r="N44" s="32" t="s">
        <v>4698</v>
      </c>
      <c r="O44" s="32" t="s">
        <v>4691</v>
      </c>
    </row>
    <row r="45" spans="2:15" ht="34.9" x14ac:dyDescent="0.45">
      <c r="B45" s="32" t="s">
        <v>4891</v>
      </c>
      <c r="C45" s="33" t="s">
        <v>4892</v>
      </c>
      <c r="D45" s="33" t="s">
        <v>4685</v>
      </c>
      <c r="E45" s="32" t="s">
        <v>4802</v>
      </c>
      <c r="F45" s="32" t="s">
        <v>164</v>
      </c>
      <c r="G45" s="43">
        <v>960</v>
      </c>
      <c r="H45" s="44">
        <v>0</v>
      </c>
      <c r="I45" s="32"/>
      <c r="J45" s="32" t="s">
        <v>4803</v>
      </c>
      <c r="K45" s="33" t="s">
        <v>4685</v>
      </c>
      <c r="L45" s="33" t="s">
        <v>4854</v>
      </c>
      <c r="M45" s="32" t="s">
        <v>4689</v>
      </c>
      <c r="N45" s="32" t="s">
        <v>4698</v>
      </c>
      <c r="O45" s="32" t="s">
        <v>4691</v>
      </c>
    </row>
    <row r="46" spans="2:15" ht="34.9" x14ac:dyDescent="0.45">
      <c r="B46" s="32" t="s">
        <v>4893</v>
      </c>
      <c r="C46" s="33" t="s">
        <v>4894</v>
      </c>
      <c r="D46" s="33" t="s">
        <v>4685</v>
      </c>
      <c r="E46" s="32" t="s">
        <v>4802</v>
      </c>
      <c r="F46" s="32" t="s">
        <v>164</v>
      </c>
      <c r="G46" s="43">
        <v>960</v>
      </c>
      <c r="H46" s="44">
        <v>0</v>
      </c>
      <c r="I46" s="32"/>
      <c r="J46" s="32" t="s">
        <v>4803</v>
      </c>
      <c r="K46" s="33" t="s">
        <v>4685</v>
      </c>
      <c r="L46" s="33" t="s">
        <v>4854</v>
      </c>
      <c r="M46" s="32" t="s">
        <v>4689</v>
      </c>
      <c r="N46" s="32" t="s">
        <v>4698</v>
      </c>
      <c r="O46" s="32" t="s">
        <v>4691</v>
      </c>
    </row>
    <row r="47" spans="2:15" ht="34.9" x14ac:dyDescent="0.45">
      <c r="B47" s="32" t="s">
        <v>4895</v>
      </c>
      <c r="C47" s="33" t="s">
        <v>4896</v>
      </c>
      <c r="D47" s="33" t="s">
        <v>4685</v>
      </c>
      <c r="E47" s="32" t="s">
        <v>4802</v>
      </c>
      <c r="F47" s="32" t="s">
        <v>164</v>
      </c>
      <c r="G47" s="43">
        <v>960</v>
      </c>
      <c r="H47" s="44">
        <v>0</v>
      </c>
      <c r="I47" s="32"/>
      <c r="J47" s="32" t="s">
        <v>4803</v>
      </c>
      <c r="K47" s="33" t="s">
        <v>4685</v>
      </c>
      <c r="L47" s="33" t="s">
        <v>4854</v>
      </c>
      <c r="M47" s="32" t="s">
        <v>4689</v>
      </c>
      <c r="N47" s="32" t="s">
        <v>4698</v>
      </c>
      <c r="O47" s="32" t="s">
        <v>4691</v>
      </c>
    </row>
    <row r="48" spans="2:15" ht="34.9" x14ac:dyDescent="0.45">
      <c r="B48" s="32" t="s">
        <v>4897</v>
      </c>
      <c r="C48" s="33" t="s">
        <v>4898</v>
      </c>
      <c r="D48" s="33" t="s">
        <v>4685</v>
      </c>
      <c r="E48" s="32" t="s">
        <v>4802</v>
      </c>
      <c r="F48" s="32" t="s">
        <v>164</v>
      </c>
      <c r="G48" s="43">
        <v>960</v>
      </c>
      <c r="H48" s="44">
        <v>0</v>
      </c>
      <c r="I48" s="32"/>
      <c r="J48" s="32" t="s">
        <v>4803</v>
      </c>
      <c r="K48" s="33" t="s">
        <v>4685</v>
      </c>
      <c r="L48" s="33" t="s">
        <v>4854</v>
      </c>
      <c r="M48" s="32" t="s">
        <v>4689</v>
      </c>
      <c r="N48" s="32" t="s">
        <v>4698</v>
      </c>
      <c r="O48" s="32" t="s">
        <v>4691</v>
      </c>
    </row>
    <row r="49" spans="2:15" ht="34.9" x14ac:dyDescent="0.45">
      <c r="B49" s="32" t="s">
        <v>4899</v>
      </c>
      <c r="C49" s="33" t="s">
        <v>4900</v>
      </c>
      <c r="D49" s="33" t="s">
        <v>4685</v>
      </c>
      <c r="E49" s="32" t="s">
        <v>4802</v>
      </c>
      <c r="F49" s="32" t="s">
        <v>164</v>
      </c>
      <c r="G49" s="43">
        <v>960</v>
      </c>
      <c r="H49" s="44">
        <v>0</v>
      </c>
      <c r="I49" s="32"/>
      <c r="J49" s="32" t="s">
        <v>4803</v>
      </c>
      <c r="K49" s="33" t="s">
        <v>4685</v>
      </c>
      <c r="L49" s="33" t="s">
        <v>4854</v>
      </c>
      <c r="M49" s="32" t="s">
        <v>4689</v>
      </c>
      <c r="N49" s="32" t="s">
        <v>4698</v>
      </c>
      <c r="O49" s="32" t="s">
        <v>4691</v>
      </c>
    </row>
    <row r="50" spans="2:15" ht="34.9" x14ac:dyDescent="0.45">
      <c r="B50" s="32" t="s">
        <v>4901</v>
      </c>
      <c r="C50" s="33" t="s">
        <v>4902</v>
      </c>
      <c r="D50" s="33" t="s">
        <v>4685</v>
      </c>
      <c r="E50" s="32" t="s">
        <v>4802</v>
      </c>
      <c r="F50" s="32" t="s">
        <v>164</v>
      </c>
      <c r="G50" s="43">
        <v>960</v>
      </c>
      <c r="H50" s="44">
        <v>0</v>
      </c>
      <c r="I50" s="32"/>
      <c r="J50" s="32" t="s">
        <v>4803</v>
      </c>
      <c r="K50" s="33" t="s">
        <v>4685</v>
      </c>
      <c r="L50" s="33" t="s">
        <v>4854</v>
      </c>
      <c r="M50" s="32" t="s">
        <v>4689</v>
      </c>
      <c r="N50" s="32" t="s">
        <v>4698</v>
      </c>
      <c r="O50" s="32" t="s">
        <v>4691</v>
      </c>
    </row>
    <row r="51" spans="2:15" ht="34.9" x14ac:dyDescent="0.45">
      <c r="B51" s="32" t="s">
        <v>4903</v>
      </c>
      <c r="C51" s="33" t="s">
        <v>4904</v>
      </c>
      <c r="D51" s="33" t="s">
        <v>4685</v>
      </c>
      <c r="E51" s="32" t="s">
        <v>4802</v>
      </c>
      <c r="F51" s="32" t="s">
        <v>164</v>
      </c>
      <c r="G51" s="43">
        <v>960</v>
      </c>
      <c r="H51" s="44">
        <v>0</v>
      </c>
      <c r="I51" s="32"/>
      <c r="J51" s="32" t="s">
        <v>4803</v>
      </c>
      <c r="K51" s="33" t="s">
        <v>4685</v>
      </c>
      <c r="L51" s="33" t="s">
        <v>4854</v>
      </c>
      <c r="M51" s="32" t="s">
        <v>4689</v>
      </c>
      <c r="N51" s="32" t="s">
        <v>4698</v>
      </c>
      <c r="O51" s="32" t="s">
        <v>4691</v>
      </c>
    </row>
    <row r="52" spans="2:15" ht="34.9" x14ac:dyDescent="0.45">
      <c r="B52" s="32" t="s">
        <v>4905</v>
      </c>
      <c r="C52" s="33" t="s">
        <v>4906</v>
      </c>
      <c r="D52" s="33" t="s">
        <v>4685</v>
      </c>
      <c r="E52" s="32" t="s">
        <v>4802</v>
      </c>
      <c r="F52" s="32" t="s">
        <v>164</v>
      </c>
      <c r="G52" s="43">
        <v>960</v>
      </c>
      <c r="H52" s="44">
        <v>0</v>
      </c>
      <c r="I52" s="32"/>
      <c r="J52" s="32" t="s">
        <v>4803</v>
      </c>
      <c r="K52" s="33" t="s">
        <v>4685</v>
      </c>
      <c r="L52" s="33" t="s">
        <v>4854</v>
      </c>
      <c r="M52" s="32" t="s">
        <v>4689</v>
      </c>
      <c r="N52" s="32" t="s">
        <v>4698</v>
      </c>
      <c r="O52" s="32" t="s">
        <v>4691</v>
      </c>
    </row>
    <row r="53" spans="2:15" ht="34.9" x14ac:dyDescent="0.45">
      <c r="B53" s="32" t="s">
        <v>4907</v>
      </c>
      <c r="C53" s="33" t="s">
        <v>4908</v>
      </c>
      <c r="D53" s="33" t="s">
        <v>4685</v>
      </c>
      <c r="E53" s="32" t="s">
        <v>4802</v>
      </c>
      <c r="F53" s="32" t="s">
        <v>164</v>
      </c>
      <c r="G53" s="43">
        <v>960</v>
      </c>
      <c r="H53" s="44">
        <v>0</v>
      </c>
      <c r="I53" s="32"/>
      <c r="J53" s="32" t="s">
        <v>4803</v>
      </c>
      <c r="K53" s="33" t="s">
        <v>4685</v>
      </c>
      <c r="L53" s="33" t="s">
        <v>4854</v>
      </c>
      <c r="M53" s="32" t="s">
        <v>4689</v>
      </c>
      <c r="N53" s="32" t="s">
        <v>4698</v>
      </c>
      <c r="O53" s="32" t="s">
        <v>4691</v>
      </c>
    </row>
    <row r="54" spans="2:15" ht="34.9" x14ac:dyDescent="0.45">
      <c r="B54" s="32" t="s">
        <v>4909</v>
      </c>
      <c r="C54" s="33" t="s">
        <v>4910</v>
      </c>
      <c r="D54" s="33" t="s">
        <v>4685</v>
      </c>
      <c r="E54" s="32" t="s">
        <v>4802</v>
      </c>
      <c r="F54" s="32" t="s">
        <v>164</v>
      </c>
      <c r="G54" s="43">
        <v>960</v>
      </c>
      <c r="H54" s="44">
        <v>0</v>
      </c>
      <c r="I54" s="32"/>
      <c r="J54" s="32" t="s">
        <v>4803</v>
      </c>
      <c r="K54" s="33" t="s">
        <v>4685</v>
      </c>
      <c r="L54" s="33" t="s">
        <v>4854</v>
      </c>
      <c r="M54" s="32" t="s">
        <v>4689</v>
      </c>
      <c r="N54" s="32" t="s">
        <v>4698</v>
      </c>
      <c r="O54" s="32" t="s">
        <v>4691</v>
      </c>
    </row>
    <row r="55" spans="2:15" ht="34.9" x14ac:dyDescent="0.45">
      <c r="B55" s="32" t="s">
        <v>4911</v>
      </c>
      <c r="C55" s="33" t="s">
        <v>4912</v>
      </c>
      <c r="D55" s="33" t="s">
        <v>4685</v>
      </c>
      <c r="E55" s="32" t="s">
        <v>4802</v>
      </c>
      <c r="F55" s="32" t="s">
        <v>164</v>
      </c>
      <c r="G55" s="43">
        <v>960</v>
      </c>
      <c r="H55" s="44">
        <v>0</v>
      </c>
      <c r="I55" s="32"/>
      <c r="J55" s="32" t="s">
        <v>4803</v>
      </c>
      <c r="K55" s="33" t="s">
        <v>4685</v>
      </c>
      <c r="L55" s="33" t="s">
        <v>4854</v>
      </c>
      <c r="M55" s="32" t="s">
        <v>4689</v>
      </c>
      <c r="N55" s="32" t="s">
        <v>4698</v>
      </c>
      <c r="O55" s="32" t="s">
        <v>4691</v>
      </c>
    </row>
    <row r="56" spans="2:15" ht="34.9" x14ac:dyDescent="0.45">
      <c r="B56" s="32" t="s">
        <v>4913</v>
      </c>
      <c r="C56" s="33" t="s">
        <v>4914</v>
      </c>
      <c r="D56" s="33" t="s">
        <v>4915</v>
      </c>
      <c r="E56" s="32" t="s">
        <v>4802</v>
      </c>
      <c r="F56" s="32" t="s">
        <v>4797</v>
      </c>
      <c r="G56" s="43">
        <v>960</v>
      </c>
      <c r="H56" s="44">
        <v>8</v>
      </c>
      <c r="I56" s="32"/>
      <c r="J56" s="32" t="s">
        <v>4803</v>
      </c>
      <c r="K56" s="33" t="s">
        <v>4685</v>
      </c>
      <c r="L56" s="33" t="s">
        <v>4854</v>
      </c>
      <c r="M56" s="32" t="s">
        <v>4689</v>
      </c>
      <c r="N56" s="32" t="s">
        <v>4698</v>
      </c>
      <c r="O56" s="32" t="s">
        <v>4691</v>
      </c>
    </row>
    <row r="57" spans="2:15" ht="34.9" x14ac:dyDescent="0.45">
      <c r="B57" s="32" t="s">
        <v>4916</v>
      </c>
      <c r="C57" s="33" t="s">
        <v>4917</v>
      </c>
      <c r="D57" s="33" t="s">
        <v>4685</v>
      </c>
      <c r="E57" s="32" t="s">
        <v>4802</v>
      </c>
      <c r="F57" s="32" t="s">
        <v>164</v>
      </c>
      <c r="G57" s="43">
        <v>960</v>
      </c>
      <c r="H57" s="44">
        <v>0</v>
      </c>
      <c r="I57" s="32"/>
      <c r="J57" s="32" t="s">
        <v>4803</v>
      </c>
      <c r="K57" s="33" t="s">
        <v>4685</v>
      </c>
      <c r="L57" s="33" t="s">
        <v>4854</v>
      </c>
      <c r="M57" s="32" t="s">
        <v>4689</v>
      </c>
      <c r="N57" s="32" t="s">
        <v>4698</v>
      </c>
      <c r="O57" s="32" t="s">
        <v>4691</v>
      </c>
    </row>
    <row r="58" spans="2:15" ht="46.5" x14ac:dyDescent="0.45">
      <c r="B58" s="32" t="s">
        <v>4918</v>
      </c>
      <c r="C58" s="33" t="s">
        <v>4919</v>
      </c>
      <c r="D58" s="33" t="s">
        <v>4685</v>
      </c>
      <c r="E58" s="32" t="s">
        <v>4846</v>
      </c>
      <c r="F58" s="32" t="s">
        <v>4808</v>
      </c>
      <c r="G58" s="43">
        <v>498</v>
      </c>
      <c r="H58" s="44">
        <v>1</v>
      </c>
      <c r="I58" s="32"/>
      <c r="J58" s="32" t="s">
        <v>4798</v>
      </c>
      <c r="K58" s="33" t="s">
        <v>4685</v>
      </c>
      <c r="L58" s="33" t="s">
        <v>4848</v>
      </c>
      <c r="M58" s="32" t="s">
        <v>4689</v>
      </c>
      <c r="N58" s="32" t="s">
        <v>4698</v>
      </c>
      <c r="O58" s="32" t="s">
        <v>4691</v>
      </c>
    </row>
    <row r="59" spans="2:15" ht="46.5" x14ac:dyDescent="0.45">
      <c r="B59" s="32" t="s">
        <v>4920</v>
      </c>
      <c r="C59" s="33" t="s">
        <v>4921</v>
      </c>
      <c r="D59" s="33" t="s">
        <v>4685</v>
      </c>
      <c r="E59" s="32" t="s">
        <v>4846</v>
      </c>
      <c r="F59" s="32" t="s">
        <v>4808</v>
      </c>
      <c r="G59" s="43">
        <v>436.8</v>
      </c>
      <c r="H59" s="44">
        <v>1</v>
      </c>
      <c r="I59" s="32"/>
      <c r="J59" s="32" t="s">
        <v>4798</v>
      </c>
      <c r="K59" s="33" t="s">
        <v>4685</v>
      </c>
      <c r="L59" s="33" t="s">
        <v>4848</v>
      </c>
      <c r="M59" s="32" t="s">
        <v>4689</v>
      </c>
      <c r="N59" s="32" t="s">
        <v>4698</v>
      </c>
      <c r="O59" s="32" t="s">
        <v>4691</v>
      </c>
    </row>
    <row r="60" spans="2:15" ht="46.5" x14ac:dyDescent="0.45">
      <c r="B60" s="32" t="s">
        <v>4922</v>
      </c>
      <c r="C60" s="33" t="s">
        <v>4923</v>
      </c>
      <c r="D60" s="33" t="s">
        <v>4924</v>
      </c>
      <c r="E60" s="32" t="s">
        <v>4846</v>
      </c>
      <c r="F60" s="32" t="s">
        <v>4797</v>
      </c>
      <c r="G60" s="43">
        <v>207.6</v>
      </c>
      <c r="H60" s="44">
        <v>25</v>
      </c>
      <c r="I60" s="32"/>
      <c r="J60" s="32" t="s">
        <v>4798</v>
      </c>
      <c r="K60" s="33" t="s">
        <v>4685</v>
      </c>
      <c r="L60" s="33" t="s">
        <v>4848</v>
      </c>
      <c r="M60" s="32" t="s">
        <v>4689</v>
      </c>
      <c r="N60" s="32" t="s">
        <v>4698</v>
      </c>
      <c r="O60" s="32" t="s">
        <v>4691</v>
      </c>
    </row>
    <row r="61" spans="2:15" ht="34.9" x14ac:dyDescent="0.45">
      <c r="B61" s="32" t="s">
        <v>4925</v>
      </c>
      <c r="C61" s="33" t="s">
        <v>4926</v>
      </c>
      <c r="D61" s="33" t="s">
        <v>4685</v>
      </c>
      <c r="E61" s="32" t="s">
        <v>4802</v>
      </c>
      <c r="F61" s="32" t="s">
        <v>4797</v>
      </c>
      <c r="G61" s="43">
        <v>192.8</v>
      </c>
      <c r="H61" s="44">
        <v>20</v>
      </c>
      <c r="I61" s="32"/>
      <c r="J61" s="32" t="s">
        <v>4803</v>
      </c>
      <c r="K61" s="33" t="s">
        <v>4685</v>
      </c>
      <c r="L61" s="33" t="s">
        <v>4854</v>
      </c>
      <c r="M61" s="32" t="s">
        <v>4689</v>
      </c>
      <c r="N61" s="32" t="s">
        <v>4698</v>
      </c>
      <c r="O61" s="32" t="s">
        <v>4691</v>
      </c>
    </row>
    <row r="62" spans="2:15" ht="46.5" x14ac:dyDescent="0.45">
      <c r="B62" s="32" t="s">
        <v>4927</v>
      </c>
      <c r="C62" s="33" t="s">
        <v>4928</v>
      </c>
      <c r="D62" s="33" t="s">
        <v>4685</v>
      </c>
      <c r="E62" s="32" t="s">
        <v>4929</v>
      </c>
      <c r="F62" s="32" t="s">
        <v>4797</v>
      </c>
      <c r="G62" s="43">
        <v>6950</v>
      </c>
      <c r="H62" s="44">
        <v>50</v>
      </c>
      <c r="I62" s="32"/>
      <c r="J62" s="32" t="s">
        <v>4798</v>
      </c>
      <c r="K62" s="33" t="s">
        <v>4685</v>
      </c>
      <c r="L62" s="33" t="s">
        <v>4930</v>
      </c>
      <c r="M62" s="32" t="s">
        <v>4689</v>
      </c>
      <c r="N62" s="32" t="s">
        <v>4715</v>
      </c>
      <c r="O62" s="32" t="s">
        <v>4691</v>
      </c>
    </row>
    <row r="63" spans="2:15" ht="46.5" x14ac:dyDescent="0.45">
      <c r="B63" s="32" t="s">
        <v>4931</v>
      </c>
      <c r="C63" s="33" t="s">
        <v>4932</v>
      </c>
      <c r="D63" s="33" t="s">
        <v>4933</v>
      </c>
      <c r="E63" s="32" t="s">
        <v>4929</v>
      </c>
      <c r="F63" s="32" t="s">
        <v>4797</v>
      </c>
      <c r="G63" s="43">
        <v>5539</v>
      </c>
      <c r="H63" s="44">
        <v>50</v>
      </c>
      <c r="I63" s="32"/>
      <c r="J63" s="32" t="s">
        <v>4798</v>
      </c>
      <c r="K63" s="33" t="s">
        <v>4685</v>
      </c>
      <c r="L63" s="33" t="s">
        <v>4930</v>
      </c>
      <c r="M63" s="32" t="s">
        <v>4689</v>
      </c>
      <c r="N63" s="32" t="s">
        <v>4715</v>
      </c>
      <c r="O63" s="32" t="s">
        <v>4691</v>
      </c>
    </row>
    <row r="64" spans="2:15" ht="46.5" x14ac:dyDescent="0.45">
      <c r="B64" s="32" t="s">
        <v>4934</v>
      </c>
      <c r="C64" s="33" t="s">
        <v>4935</v>
      </c>
      <c r="D64" s="33" t="s">
        <v>4936</v>
      </c>
      <c r="E64" s="32" t="s">
        <v>4929</v>
      </c>
      <c r="F64" s="32" t="s">
        <v>4937</v>
      </c>
      <c r="G64" s="43">
        <v>5281.6</v>
      </c>
      <c r="H64" s="44">
        <v>15</v>
      </c>
      <c r="I64" s="32"/>
      <c r="J64" s="32" t="s">
        <v>4798</v>
      </c>
      <c r="K64" s="33" t="s">
        <v>4685</v>
      </c>
      <c r="L64" s="33" t="s">
        <v>4930</v>
      </c>
      <c r="M64" s="32" t="s">
        <v>4689</v>
      </c>
      <c r="N64" s="32" t="s">
        <v>4715</v>
      </c>
      <c r="O64" s="32" t="s">
        <v>4691</v>
      </c>
    </row>
    <row r="65" spans="2:15" ht="46.5" x14ac:dyDescent="0.45">
      <c r="B65" s="32" t="s">
        <v>4938</v>
      </c>
      <c r="C65" s="33" t="s">
        <v>4939</v>
      </c>
      <c r="D65" s="33" t="s">
        <v>4940</v>
      </c>
      <c r="E65" s="32" t="s">
        <v>4929</v>
      </c>
      <c r="F65" s="32" t="s">
        <v>4797</v>
      </c>
      <c r="G65" s="43">
        <v>5200</v>
      </c>
      <c r="H65" s="44">
        <v>50</v>
      </c>
      <c r="I65" s="32"/>
      <c r="J65" s="32" t="s">
        <v>4798</v>
      </c>
      <c r="K65" s="33" t="s">
        <v>4685</v>
      </c>
      <c r="L65" s="33" t="s">
        <v>4930</v>
      </c>
      <c r="M65" s="32" t="s">
        <v>4689</v>
      </c>
      <c r="N65" s="32" t="s">
        <v>4715</v>
      </c>
      <c r="O65" s="32" t="s">
        <v>4691</v>
      </c>
    </row>
    <row r="66" spans="2:15" ht="46.5" x14ac:dyDescent="0.45">
      <c r="B66" s="32" t="s">
        <v>4941</v>
      </c>
      <c r="C66" s="33" t="s">
        <v>4942</v>
      </c>
      <c r="D66" s="33" t="s">
        <v>4685</v>
      </c>
      <c r="E66" s="32" t="s">
        <v>4929</v>
      </c>
      <c r="F66" s="32" t="s">
        <v>4797</v>
      </c>
      <c r="G66" s="43">
        <v>4512</v>
      </c>
      <c r="H66" s="44">
        <v>16</v>
      </c>
      <c r="I66" s="32"/>
      <c r="J66" s="32" t="s">
        <v>4798</v>
      </c>
      <c r="K66" s="33" t="s">
        <v>4685</v>
      </c>
      <c r="L66" s="33" t="s">
        <v>4930</v>
      </c>
      <c r="M66" s="32" t="s">
        <v>4689</v>
      </c>
      <c r="N66" s="32" t="s">
        <v>4715</v>
      </c>
      <c r="O66" s="32" t="s">
        <v>4691</v>
      </c>
    </row>
    <row r="67" spans="2:15" ht="46.5" x14ac:dyDescent="0.45">
      <c r="B67" s="32" t="s">
        <v>4943</v>
      </c>
      <c r="C67" s="33" t="s">
        <v>4944</v>
      </c>
      <c r="D67" s="33" t="s">
        <v>4876</v>
      </c>
      <c r="E67" s="32" t="s">
        <v>4929</v>
      </c>
      <c r="F67" s="32" t="s">
        <v>4797</v>
      </c>
      <c r="G67" s="43">
        <v>4497.6000000000004</v>
      </c>
      <c r="H67" s="44">
        <v>32</v>
      </c>
      <c r="I67" s="32"/>
      <c r="J67" s="32" t="s">
        <v>4798</v>
      </c>
      <c r="K67" s="33" t="s">
        <v>4685</v>
      </c>
      <c r="L67" s="33" t="s">
        <v>4930</v>
      </c>
      <c r="M67" s="32" t="s">
        <v>4689</v>
      </c>
      <c r="N67" s="32" t="s">
        <v>4715</v>
      </c>
      <c r="O67" s="32" t="s">
        <v>4691</v>
      </c>
    </row>
    <row r="68" spans="2:15" ht="46.5" x14ac:dyDescent="0.45">
      <c r="B68" s="32" t="s">
        <v>4945</v>
      </c>
      <c r="C68" s="33" t="s">
        <v>4946</v>
      </c>
      <c r="D68" s="33" t="s">
        <v>4947</v>
      </c>
      <c r="E68" s="32" t="s">
        <v>4929</v>
      </c>
      <c r="F68" s="32" t="s">
        <v>4797</v>
      </c>
      <c r="G68" s="43">
        <v>3850</v>
      </c>
      <c r="H68" s="44">
        <v>50</v>
      </c>
      <c r="I68" s="32"/>
      <c r="J68" s="32" t="s">
        <v>4798</v>
      </c>
      <c r="K68" s="33" t="s">
        <v>4685</v>
      </c>
      <c r="L68" s="33" t="s">
        <v>4930</v>
      </c>
      <c r="M68" s="32" t="s">
        <v>4689</v>
      </c>
      <c r="N68" s="32" t="s">
        <v>4715</v>
      </c>
      <c r="O68" s="32" t="s">
        <v>4691</v>
      </c>
    </row>
    <row r="69" spans="2:15" ht="46.5" x14ac:dyDescent="0.45">
      <c r="B69" s="32" t="s">
        <v>4948</v>
      </c>
      <c r="C69" s="33" t="s">
        <v>4949</v>
      </c>
      <c r="D69" s="33" t="s">
        <v>4685</v>
      </c>
      <c r="E69" s="32" t="s">
        <v>4929</v>
      </c>
      <c r="F69" s="32" t="s">
        <v>4797</v>
      </c>
      <c r="G69" s="43">
        <v>3141</v>
      </c>
      <c r="H69" s="44">
        <v>9</v>
      </c>
      <c r="I69" s="32"/>
      <c r="J69" s="32" t="s">
        <v>4798</v>
      </c>
      <c r="K69" s="33" t="s">
        <v>4685</v>
      </c>
      <c r="L69" s="33" t="s">
        <v>4930</v>
      </c>
      <c r="M69" s="32" t="s">
        <v>4689</v>
      </c>
      <c r="N69" s="32" t="s">
        <v>4715</v>
      </c>
      <c r="O69" s="32" t="s">
        <v>4691</v>
      </c>
    </row>
    <row r="70" spans="2:15" ht="46.5" x14ac:dyDescent="0.45">
      <c r="B70" s="32" t="s">
        <v>4950</v>
      </c>
      <c r="C70" s="33" t="s">
        <v>4951</v>
      </c>
      <c r="D70" s="33" t="s">
        <v>4685</v>
      </c>
      <c r="E70" s="32" t="s">
        <v>4929</v>
      </c>
      <c r="F70" s="32" t="s">
        <v>4797</v>
      </c>
      <c r="G70" s="43">
        <v>3139</v>
      </c>
      <c r="H70" s="44">
        <v>15</v>
      </c>
      <c r="I70" s="32"/>
      <c r="J70" s="32" t="s">
        <v>4798</v>
      </c>
      <c r="K70" s="33" t="s">
        <v>4685</v>
      </c>
      <c r="L70" s="33" t="s">
        <v>4930</v>
      </c>
      <c r="M70" s="32" t="s">
        <v>4689</v>
      </c>
      <c r="N70" s="32" t="s">
        <v>4715</v>
      </c>
      <c r="O70" s="32" t="s">
        <v>4691</v>
      </c>
    </row>
    <row r="71" spans="2:15" ht="46.5" x14ac:dyDescent="0.45">
      <c r="B71" s="32" t="s">
        <v>4952</v>
      </c>
      <c r="C71" s="33" t="s">
        <v>4953</v>
      </c>
      <c r="D71" s="33" t="s">
        <v>4685</v>
      </c>
      <c r="E71" s="32" t="s">
        <v>4929</v>
      </c>
      <c r="F71" s="32" t="s">
        <v>4797</v>
      </c>
      <c r="G71" s="43">
        <v>3024</v>
      </c>
      <c r="H71" s="44">
        <v>60</v>
      </c>
      <c r="I71" s="32"/>
      <c r="J71" s="32" t="s">
        <v>4798</v>
      </c>
      <c r="K71" s="33" t="s">
        <v>4685</v>
      </c>
      <c r="L71" s="33" t="s">
        <v>4930</v>
      </c>
      <c r="M71" s="32" t="s">
        <v>4689</v>
      </c>
      <c r="N71" s="32" t="s">
        <v>4715</v>
      </c>
      <c r="O71" s="32" t="s">
        <v>4691</v>
      </c>
    </row>
    <row r="72" spans="2:15" ht="46.5" x14ac:dyDescent="0.45">
      <c r="B72" s="32" t="s">
        <v>4954</v>
      </c>
      <c r="C72" s="33" t="s">
        <v>4955</v>
      </c>
      <c r="D72" s="33" t="s">
        <v>4685</v>
      </c>
      <c r="E72" s="32" t="s">
        <v>4929</v>
      </c>
      <c r="F72" s="32" t="s">
        <v>4937</v>
      </c>
      <c r="G72" s="43">
        <v>3000</v>
      </c>
      <c r="H72" s="44">
        <v>10</v>
      </c>
      <c r="I72" s="32"/>
      <c r="J72" s="32" t="s">
        <v>4798</v>
      </c>
      <c r="K72" s="33" t="s">
        <v>4685</v>
      </c>
      <c r="L72" s="33" t="s">
        <v>4930</v>
      </c>
      <c r="M72" s="32" t="s">
        <v>4689</v>
      </c>
      <c r="N72" s="32" t="s">
        <v>4715</v>
      </c>
      <c r="O72" s="32" t="s">
        <v>4691</v>
      </c>
    </row>
    <row r="73" spans="2:15" ht="46.5" x14ac:dyDescent="0.45">
      <c r="B73" s="32" t="s">
        <v>4956</v>
      </c>
      <c r="C73" s="33" t="s">
        <v>4957</v>
      </c>
      <c r="D73" s="33" t="s">
        <v>4958</v>
      </c>
      <c r="E73" s="32" t="s">
        <v>4929</v>
      </c>
      <c r="F73" s="32" t="s">
        <v>4837</v>
      </c>
      <c r="G73" s="43">
        <v>2910</v>
      </c>
      <c r="H73" s="44">
        <v>25</v>
      </c>
      <c r="I73" s="32"/>
      <c r="J73" s="32" t="s">
        <v>4798</v>
      </c>
      <c r="K73" s="33" t="s">
        <v>4685</v>
      </c>
      <c r="L73" s="33" t="s">
        <v>4930</v>
      </c>
      <c r="M73" s="32" t="s">
        <v>4689</v>
      </c>
      <c r="N73" s="32" t="s">
        <v>4715</v>
      </c>
      <c r="O73" s="32" t="s">
        <v>4691</v>
      </c>
    </row>
    <row r="74" spans="2:15" ht="46.5" x14ac:dyDescent="0.45">
      <c r="B74" s="32" t="s">
        <v>4959</v>
      </c>
      <c r="C74" s="33" t="s">
        <v>4960</v>
      </c>
      <c r="D74" s="33" t="s">
        <v>4961</v>
      </c>
      <c r="E74" s="32" t="s">
        <v>4929</v>
      </c>
      <c r="F74" s="32" t="s">
        <v>4797</v>
      </c>
      <c r="G74" s="43">
        <v>2880</v>
      </c>
      <c r="H74" s="44">
        <v>40</v>
      </c>
      <c r="I74" s="32"/>
      <c r="J74" s="32" t="s">
        <v>4798</v>
      </c>
      <c r="K74" s="33" t="s">
        <v>4685</v>
      </c>
      <c r="L74" s="33" t="s">
        <v>4930</v>
      </c>
      <c r="M74" s="32" t="s">
        <v>4689</v>
      </c>
      <c r="N74" s="32" t="s">
        <v>4715</v>
      </c>
      <c r="O74" s="32" t="s">
        <v>4691</v>
      </c>
    </row>
    <row r="75" spans="2:15" ht="46.5" x14ac:dyDescent="0.45">
      <c r="B75" s="32" t="s">
        <v>4962</v>
      </c>
      <c r="C75" s="33" t="s">
        <v>4963</v>
      </c>
      <c r="D75" s="33" t="s">
        <v>4685</v>
      </c>
      <c r="E75" s="32" t="s">
        <v>4929</v>
      </c>
      <c r="F75" s="32" t="s">
        <v>4797</v>
      </c>
      <c r="G75" s="43">
        <v>2460</v>
      </c>
      <c r="H75" s="44">
        <v>30</v>
      </c>
      <c r="I75" s="32"/>
      <c r="J75" s="32" t="s">
        <v>4798</v>
      </c>
      <c r="K75" s="33" t="s">
        <v>4685</v>
      </c>
      <c r="L75" s="33" t="s">
        <v>4930</v>
      </c>
      <c r="M75" s="32" t="s">
        <v>4689</v>
      </c>
      <c r="N75" s="32" t="s">
        <v>4715</v>
      </c>
      <c r="O75" s="32" t="s">
        <v>4691</v>
      </c>
    </row>
    <row r="76" spans="2:15" ht="46.5" x14ac:dyDescent="0.45">
      <c r="B76" s="32" t="s">
        <v>4964</v>
      </c>
      <c r="C76" s="33" t="s">
        <v>4965</v>
      </c>
      <c r="D76" s="33" t="s">
        <v>4685</v>
      </c>
      <c r="E76" s="32" t="s">
        <v>4929</v>
      </c>
      <c r="F76" s="32" t="s">
        <v>4797</v>
      </c>
      <c r="G76" s="43">
        <v>2400</v>
      </c>
      <c r="H76" s="44">
        <v>25</v>
      </c>
      <c r="I76" s="32"/>
      <c r="J76" s="32" t="s">
        <v>4798</v>
      </c>
      <c r="K76" s="33" t="s">
        <v>4685</v>
      </c>
      <c r="L76" s="33" t="s">
        <v>4930</v>
      </c>
      <c r="M76" s="32" t="s">
        <v>4689</v>
      </c>
      <c r="N76" s="32" t="s">
        <v>4715</v>
      </c>
      <c r="O76" s="32" t="s">
        <v>4691</v>
      </c>
    </row>
    <row r="77" spans="2:15" ht="46.5" x14ac:dyDescent="0.45">
      <c r="B77" s="32" t="s">
        <v>4966</v>
      </c>
      <c r="C77" s="33" t="s">
        <v>4967</v>
      </c>
      <c r="D77" s="33" t="s">
        <v>4915</v>
      </c>
      <c r="E77" s="32" t="s">
        <v>4929</v>
      </c>
      <c r="F77" s="32" t="s">
        <v>4797</v>
      </c>
      <c r="G77" s="43">
        <v>2291.4</v>
      </c>
      <c r="H77" s="44">
        <v>20</v>
      </c>
      <c r="I77" s="32"/>
      <c r="J77" s="32" t="s">
        <v>4798</v>
      </c>
      <c r="K77" s="33" t="s">
        <v>4685</v>
      </c>
      <c r="L77" s="33" t="s">
        <v>4930</v>
      </c>
      <c r="M77" s="32" t="s">
        <v>4689</v>
      </c>
      <c r="N77" s="32" t="s">
        <v>4715</v>
      </c>
      <c r="O77" s="32" t="s">
        <v>4691</v>
      </c>
    </row>
    <row r="78" spans="2:15" ht="46.5" x14ac:dyDescent="0.45">
      <c r="B78" s="32" t="s">
        <v>4968</v>
      </c>
      <c r="C78" s="33" t="s">
        <v>4969</v>
      </c>
      <c r="D78" s="33" t="s">
        <v>4685</v>
      </c>
      <c r="E78" s="32" t="s">
        <v>4929</v>
      </c>
      <c r="F78" s="32" t="s">
        <v>4797</v>
      </c>
      <c r="G78" s="43">
        <v>2267.8000000000002</v>
      </c>
      <c r="H78" s="44">
        <v>15</v>
      </c>
      <c r="I78" s="32"/>
      <c r="J78" s="32" t="s">
        <v>4798</v>
      </c>
      <c r="K78" s="33" t="s">
        <v>4685</v>
      </c>
      <c r="L78" s="33" t="s">
        <v>4930</v>
      </c>
      <c r="M78" s="32" t="s">
        <v>4689</v>
      </c>
      <c r="N78" s="32" t="s">
        <v>4715</v>
      </c>
      <c r="O78" s="32" t="s">
        <v>4691</v>
      </c>
    </row>
    <row r="79" spans="2:15" ht="46.5" x14ac:dyDescent="0.45">
      <c r="B79" s="32" t="s">
        <v>4970</v>
      </c>
      <c r="C79" s="33" t="s">
        <v>4971</v>
      </c>
      <c r="D79" s="33" t="s">
        <v>4972</v>
      </c>
      <c r="E79" s="32" t="s">
        <v>4929</v>
      </c>
      <c r="F79" s="32" t="s">
        <v>4797</v>
      </c>
      <c r="G79" s="43">
        <v>2046</v>
      </c>
      <c r="H79" s="44">
        <v>15</v>
      </c>
      <c r="I79" s="32"/>
      <c r="J79" s="32" t="s">
        <v>4798</v>
      </c>
      <c r="K79" s="33" t="s">
        <v>4685</v>
      </c>
      <c r="L79" s="33" t="s">
        <v>4930</v>
      </c>
      <c r="M79" s="32" t="s">
        <v>4689</v>
      </c>
      <c r="N79" s="32" t="s">
        <v>4715</v>
      </c>
      <c r="O79" s="32" t="s">
        <v>4691</v>
      </c>
    </row>
    <row r="80" spans="2:15" ht="46.5" x14ac:dyDescent="0.45">
      <c r="B80" s="32" t="s">
        <v>4973</v>
      </c>
      <c r="C80" s="33" t="s">
        <v>4974</v>
      </c>
      <c r="D80" s="33" t="s">
        <v>4685</v>
      </c>
      <c r="E80" s="32" t="s">
        <v>4929</v>
      </c>
      <c r="F80" s="32" t="s">
        <v>4797</v>
      </c>
      <c r="G80" s="43">
        <v>1976</v>
      </c>
      <c r="H80" s="44">
        <v>19</v>
      </c>
      <c r="I80" s="32"/>
      <c r="J80" s="32" t="s">
        <v>4798</v>
      </c>
      <c r="K80" s="33" t="s">
        <v>4685</v>
      </c>
      <c r="L80" s="33" t="s">
        <v>4930</v>
      </c>
      <c r="M80" s="32" t="s">
        <v>4689</v>
      </c>
      <c r="N80" s="32" t="s">
        <v>4715</v>
      </c>
      <c r="O80" s="32" t="s">
        <v>4691</v>
      </c>
    </row>
    <row r="81" spans="2:15" ht="46.5" x14ac:dyDescent="0.45">
      <c r="B81" s="32" t="s">
        <v>4975</v>
      </c>
      <c r="C81" s="33" t="s">
        <v>4976</v>
      </c>
      <c r="D81" s="33" t="s">
        <v>4977</v>
      </c>
      <c r="E81" s="32" t="s">
        <v>4929</v>
      </c>
      <c r="F81" s="32" t="s">
        <v>4797</v>
      </c>
      <c r="G81" s="43">
        <v>1959.6</v>
      </c>
      <c r="H81" s="44">
        <v>11</v>
      </c>
      <c r="I81" s="32"/>
      <c r="J81" s="32" t="s">
        <v>4798</v>
      </c>
      <c r="K81" s="33" t="s">
        <v>4685</v>
      </c>
      <c r="L81" s="33" t="s">
        <v>4930</v>
      </c>
      <c r="M81" s="32" t="s">
        <v>4689</v>
      </c>
      <c r="N81" s="32" t="s">
        <v>4715</v>
      </c>
      <c r="O81" s="32" t="s">
        <v>4691</v>
      </c>
    </row>
    <row r="82" spans="2:15" ht="46.5" x14ac:dyDescent="0.45">
      <c r="B82" s="32" t="s">
        <v>4978</v>
      </c>
      <c r="C82" s="33" t="s">
        <v>4979</v>
      </c>
      <c r="D82" s="33" t="s">
        <v>4685</v>
      </c>
      <c r="E82" s="32" t="s">
        <v>4929</v>
      </c>
      <c r="F82" s="32" t="s">
        <v>4797</v>
      </c>
      <c r="G82" s="43">
        <v>1712</v>
      </c>
      <c r="H82" s="44">
        <v>16</v>
      </c>
      <c r="I82" s="32"/>
      <c r="J82" s="32" t="s">
        <v>4798</v>
      </c>
      <c r="K82" s="33" t="s">
        <v>4685</v>
      </c>
      <c r="L82" s="33" t="s">
        <v>4930</v>
      </c>
      <c r="M82" s="32" t="s">
        <v>4689</v>
      </c>
      <c r="N82" s="32" t="s">
        <v>4715</v>
      </c>
      <c r="O82" s="32" t="s">
        <v>4691</v>
      </c>
    </row>
    <row r="83" spans="2:15" ht="46.5" x14ac:dyDescent="0.45">
      <c r="B83" s="32" t="s">
        <v>4980</v>
      </c>
      <c r="C83" s="33" t="s">
        <v>4981</v>
      </c>
      <c r="D83" s="33" t="s">
        <v>4685</v>
      </c>
      <c r="E83" s="32" t="s">
        <v>4929</v>
      </c>
      <c r="F83" s="32" t="s">
        <v>4797</v>
      </c>
      <c r="G83" s="43">
        <v>1310</v>
      </c>
      <c r="H83" s="44">
        <v>10</v>
      </c>
      <c r="I83" s="32"/>
      <c r="J83" s="32" t="s">
        <v>4798</v>
      </c>
      <c r="K83" s="33" t="s">
        <v>4685</v>
      </c>
      <c r="L83" s="33" t="s">
        <v>4930</v>
      </c>
      <c r="M83" s="32" t="s">
        <v>4689</v>
      </c>
      <c r="N83" s="32" t="s">
        <v>4715</v>
      </c>
      <c r="O83" s="32" t="s">
        <v>4691</v>
      </c>
    </row>
    <row r="84" spans="2:15" ht="46.5" x14ac:dyDescent="0.45">
      <c r="B84" s="32" t="s">
        <v>4982</v>
      </c>
      <c r="C84" s="33" t="s">
        <v>4983</v>
      </c>
      <c r="D84" s="33" t="s">
        <v>4685</v>
      </c>
      <c r="E84" s="32" t="s">
        <v>4929</v>
      </c>
      <c r="F84" s="32" t="s">
        <v>4808</v>
      </c>
      <c r="G84" s="43">
        <v>1100</v>
      </c>
      <c r="H84" s="44">
        <v>5</v>
      </c>
      <c r="I84" s="32"/>
      <c r="J84" s="32" t="s">
        <v>4798</v>
      </c>
      <c r="K84" s="33" t="s">
        <v>4685</v>
      </c>
      <c r="L84" s="33" t="s">
        <v>4930</v>
      </c>
      <c r="M84" s="32" t="s">
        <v>4689</v>
      </c>
      <c r="N84" s="32" t="s">
        <v>4715</v>
      </c>
      <c r="O84" s="32" t="s">
        <v>4691</v>
      </c>
    </row>
    <row r="85" spans="2:15" ht="46.5" x14ac:dyDescent="0.45">
      <c r="B85" s="32" t="s">
        <v>4984</v>
      </c>
      <c r="C85" s="33" t="s">
        <v>4985</v>
      </c>
      <c r="D85" s="33" t="s">
        <v>4685</v>
      </c>
      <c r="E85" s="32" t="s">
        <v>4929</v>
      </c>
      <c r="F85" s="32" t="s">
        <v>4797</v>
      </c>
      <c r="G85" s="43">
        <v>1062</v>
      </c>
      <c r="H85" s="44">
        <v>15</v>
      </c>
      <c r="I85" s="32"/>
      <c r="J85" s="32" t="s">
        <v>4798</v>
      </c>
      <c r="K85" s="33" t="s">
        <v>4685</v>
      </c>
      <c r="L85" s="33" t="s">
        <v>4930</v>
      </c>
      <c r="M85" s="32" t="s">
        <v>4689</v>
      </c>
      <c r="N85" s="32" t="s">
        <v>4715</v>
      </c>
      <c r="O85" s="32" t="s">
        <v>4691</v>
      </c>
    </row>
    <row r="86" spans="2:15" ht="46.5" x14ac:dyDescent="0.45">
      <c r="B86" s="32" t="s">
        <v>4986</v>
      </c>
      <c r="C86" s="33" t="s">
        <v>4987</v>
      </c>
      <c r="D86" s="33" t="s">
        <v>4685</v>
      </c>
      <c r="E86" s="32" t="s">
        <v>4929</v>
      </c>
      <c r="F86" s="32" t="s">
        <v>4797</v>
      </c>
      <c r="G86" s="43">
        <v>1053</v>
      </c>
      <c r="H86" s="44">
        <v>9</v>
      </c>
      <c r="I86" s="32"/>
      <c r="J86" s="32" t="s">
        <v>4798</v>
      </c>
      <c r="K86" s="33" t="s">
        <v>4685</v>
      </c>
      <c r="L86" s="33" t="s">
        <v>4930</v>
      </c>
      <c r="M86" s="32" t="s">
        <v>4689</v>
      </c>
      <c r="N86" s="32" t="s">
        <v>4715</v>
      </c>
      <c r="O86" s="32" t="s">
        <v>4691</v>
      </c>
    </row>
    <row r="87" spans="2:15" ht="46.5" x14ac:dyDescent="0.45">
      <c r="B87" s="32" t="s">
        <v>4988</v>
      </c>
      <c r="C87" s="33" t="s">
        <v>4989</v>
      </c>
      <c r="D87" s="33" t="s">
        <v>4990</v>
      </c>
      <c r="E87" s="32" t="s">
        <v>4929</v>
      </c>
      <c r="F87" s="32" t="s">
        <v>164</v>
      </c>
      <c r="G87" s="43">
        <v>1018.4</v>
      </c>
      <c r="H87" s="44">
        <v>8</v>
      </c>
      <c r="I87" s="32"/>
      <c r="J87" s="32" t="s">
        <v>4798</v>
      </c>
      <c r="K87" s="33" t="s">
        <v>4685</v>
      </c>
      <c r="L87" s="33" t="s">
        <v>4930</v>
      </c>
      <c r="M87" s="32" t="s">
        <v>4689</v>
      </c>
      <c r="N87" s="32" t="s">
        <v>4715</v>
      </c>
      <c r="O87" s="32" t="s">
        <v>4691</v>
      </c>
    </row>
    <row r="88" spans="2:15" ht="46.5" x14ac:dyDescent="0.45">
      <c r="B88" s="32" t="s">
        <v>4991</v>
      </c>
      <c r="C88" s="33" t="s">
        <v>4992</v>
      </c>
      <c r="D88" s="33" t="s">
        <v>4685</v>
      </c>
      <c r="E88" s="32" t="s">
        <v>4929</v>
      </c>
      <c r="F88" s="32" t="s">
        <v>4837</v>
      </c>
      <c r="G88" s="43">
        <v>912.8</v>
      </c>
      <c r="H88" s="44">
        <v>6</v>
      </c>
      <c r="I88" s="32"/>
      <c r="J88" s="32" t="s">
        <v>4798</v>
      </c>
      <c r="K88" s="33" t="s">
        <v>4685</v>
      </c>
      <c r="L88" s="33" t="s">
        <v>4930</v>
      </c>
      <c r="M88" s="32" t="s">
        <v>4689</v>
      </c>
      <c r="N88" s="32" t="s">
        <v>4715</v>
      </c>
      <c r="O88" s="32" t="s">
        <v>4691</v>
      </c>
    </row>
    <row r="89" spans="2:15" ht="46.5" x14ac:dyDescent="0.45">
      <c r="B89" s="32" t="s">
        <v>4993</v>
      </c>
      <c r="C89" s="33" t="s">
        <v>4994</v>
      </c>
      <c r="D89" s="33" t="s">
        <v>4685</v>
      </c>
      <c r="E89" s="32" t="s">
        <v>4929</v>
      </c>
      <c r="F89" s="32" t="s">
        <v>4797</v>
      </c>
      <c r="G89" s="43">
        <v>672</v>
      </c>
      <c r="H89" s="44">
        <v>8</v>
      </c>
      <c r="I89" s="32"/>
      <c r="J89" s="32" t="s">
        <v>4798</v>
      </c>
      <c r="K89" s="33" t="s">
        <v>4685</v>
      </c>
      <c r="L89" s="33" t="s">
        <v>4930</v>
      </c>
      <c r="M89" s="32" t="s">
        <v>4689</v>
      </c>
      <c r="N89" s="32" t="s">
        <v>4715</v>
      </c>
      <c r="O89" s="32" t="s">
        <v>4691</v>
      </c>
    </row>
    <row r="90" spans="2:15" ht="46.5" x14ac:dyDescent="0.45">
      <c r="B90" s="32" t="s">
        <v>4995</v>
      </c>
      <c r="C90" s="33" t="s">
        <v>4996</v>
      </c>
      <c r="D90" s="33" t="s">
        <v>4685</v>
      </c>
      <c r="E90" s="32" t="s">
        <v>4929</v>
      </c>
      <c r="F90" s="32" t="s">
        <v>4797</v>
      </c>
      <c r="G90" s="43">
        <v>606.52800000000002</v>
      </c>
      <c r="H90" s="44">
        <v>8</v>
      </c>
      <c r="I90" s="32"/>
      <c r="J90" s="32" t="s">
        <v>4798</v>
      </c>
      <c r="K90" s="33" t="s">
        <v>4685</v>
      </c>
      <c r="L90" s="33" t="s">
        <v>4930</v>
      </c>
      <c r="M90" s="32" t="s">
        <v>4689</v>
      </c>
      <c r="N90" s="32" t="s">
        <v>4715</v>
      </c>
      <c r="O90" s="32" t="s">
        <v>4691</v>
      </c>
    </row>
    <row r="91" spans="2:15" ht="46.5" x14ac:dyDescent="0.45">
      <c r="B91" s="32" t="s">
        <v>4997</v>
      </c>
      <c r="C91" s="33" t="s">
        <v>4998</v>
      </c>
      <c r="D91" s="33" t="s">
        <v>4685</v>
      </c>
      <c r="E91" s="32" t="s">
        <v>4929</v>
      </c>
      <c r="F91" s="32" t="s">
        <v>4937</v>
      </c>
      <c r="G91" s="43">
        <v>556</v>
      </c>
      <c r="H91" s="44">
        <v>2</v>
      </c>
      <c r="I91" s="32"/>
      <c r="J91" s="32" t="s">
        <v>4798</v>
      </c>
      <c r="K91" s="33" t="s">
        <v>4685</v>
      </c>
      <c r="L91" s="33" t="s">
        <v>4930</v>
      </c>
      <c r="M91" s="32" t="s">
        <v>4689</v>
      </c>
      <c r="N91" s="32" t="s">
        <v>4715</v>
      </c>
      <c r="O91" s="32" t="s">
        <v>4691</v>
      </c>
    </row>
    <row r="92" spans="2:15" ht="46.5" x14ac:dyDescent="0.45">
      <c r="B92" s="32" t="s">
        <v>4999</v>
      </c>
      <c r="C92" s="33" t="s">
        <v>5000</v>
      </c>
      <c r="D92" s="33" t="s">
        <v>4685</v>
      </c>
      <c r="E92" s="32" t="s">
        <v>4929</v>
      </c>
      <c r="F92" s="32" t="s">
        <v>4797</v>
      </c>
      <c r="G92" s="43">
        <v>322.39999999999998</v>
      </c>
      <c r="H92" s="44">
        <v>1</v>
      </c>
      <c r="I92" s="32"/>
      <c r="J92" s="32" t="s">
        <v>4798</v>
      </c>
      <c r="K92" s="33" t="s">
        <v>4685</v>
      </c>
      <c r="L92" s="33" t="s">
        <v>4930</v>
      </c>
      <c r="M92" s="32" t="s">
        <v>4689</v>
      </c>
      <c r="N92" s="32" t="s">
        <v>4715</v>
      </c>
      <c r="O92" s="32" t="s">
        <v>4691</v>
      </c>
    </row>
    <row r="93" spans="2:15" ht="46.5" x14ac:dyDescent="0.45">
      <c r="B93" s="32" t="s">
        <v>5001</v>
      </c>
      <c r="C93" s="33" t="s">
        <v>5002</v>
      </c>
      <c r="D93" s="33" t="s">
        <v>5003</v>
      </c>
      <c r="E93" s="32" t="s">
        <v>4929</v>
      </c>
      <c r="F93" s="32" t="s">
        <v>4797</v>
      </c>
      <c r="G93" s="43">
        <v>118</v>
      </c>
      <c r="H93" s="44">
        <v>15</v>
      </c>
      <c r="I93" s="32"/>
      <c r="J93" s="32" t="s">
        <v>4798</v>
      </c>
      <c r="K93" s="33" t="s">
        <v>4685</v>
      </c>
      <c r="L93" s="33" t="s">
        <v>4930</v>
      </c>
      <c r="M93" s="32" t="s">
        <v>4689</v>
      </c>
      <c r="N93" s="32" t="s">
        <v>4715</v>
      </c>
      <c r="O93" s="32" t="s">
        <v>4691</v>
      </c>
    </row>
    <row r="94" spans="2:15" ht="46.5" x14ac:dyDescent="0.45">
      <c r="B94" s="32" t="s">
        <v>5004</v>
      </c>
      <c r="C94" s="33" t="s">
        <v>5005</v>
      </c>
      <c r="D94" s="33" t="s">
        <v>5006</v>
      </c>
      <c r="E94" s="32" t="s">
        <v>4929</v>
      </c>
      <c r="F94" s="32" t="s">
        <v>164</v>
      </c>
      <c r="G94" s="43">
        <v>100</v>
      </c>
      <c r="H94" s="44">
        <v>1</v>
      </c>
      <c r="I94" s="32"/>
      <c r="J94" s="32" t="s">
        <v>4798</v>
      </c>
      <c r="K94" s="33" t="s">
        <v>4685</v>
      </c>
      <c r="L94" s="33" t="s">
        <v>4930</v>
      </c>
      <c r="M94" s="32" t="s">
        <v>4689</v>
      </c>
      <c r="N94" s="32" t="s">
        <v>4715</v>
      </c>
      <c r="O94" s="32" t="s">
        <v>4691</v>
      </c>
    </row>
    <row r="95" spans="2:15" x14ac:dyDescent="0.45">
      <c r="B95" s="40" t="s">
        <v>4290</v>
      </c>
      <c r="G95" s="41">
        <f>SUM(G10:G94)</f>
        <v>205296.52799999999</v>
      </c>
    </row>
    <row r="98" spans="2:15" x14ac:dyDescent="0.45">
      <c r="B98" s="2" t="s">
        <v>64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</sheetData>
  <autoFilter ref="B9:O94" xr:uid="{00000000-0009-0000-0000-000009000000}"/>
  <mergeCells count="3">
    <mergeCell ref="B5:O5"/>
    <mergeCell ref="B6:O6"/>
    <mergeCell ref="B98:O98"/>
  </mergeCells>
  <conditionalFormatting sqref="B10:O94">
    <cfRule type="expression" dxfId="1" priority="2">
      <formula>ISEVEN(ROW())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1A2E5E"/>
  </sheetPr>
  <dimension ref="A1:L38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baseColWidth="10" defaultColWidth="8.6640625" defaultRowHeight="14.25" x14ac:dyDescent="0.45"/>
  <cols>
    <col min="1" max="1" width="2.19921875" customWidth="1"/>
    <col min="2" max="2" width="7" customWidth="1"/>
    <col min="3" max="4" width="14" customWidth="1"/>
    <col min="5" max="5" width="16" customWidth="1"/>
    <col min="6" max="6" width="14" customWidth="1"/>
    <col min="7" max="7" width="12" customWidth="1"/>
    <col min="8" max="8" width="14" customWidth="1"/>
    <col min="9" max="9" width="16" customWidth="1"/>
    <col min="10" max="10" width="34" customWidth="1"/>
    <col min="11" max="11" width="24" customWidth="1"/>
    <col min="12" max="12" width="18" customWidth="1"/>
  </cols>
  <sheetData>
    <row r="1" spans="1:12" x14ac:dyDescent="0.4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 x14ac:dyDescent="0.45">
      <c r="A2" s="10"/>
      <c r="B2" s="11" t="s">
        <v>5007</v>
      </c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 ht="30" customHeight="1" x14ac:dyDescent="0.7">
      <c r="A3" s="10"/>
      <c r="B3" s="12" t="s">
        <v>41</v>
      </c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ht="3.75" customHeight="1" x14ac:dyDescent="0.45">
      <c r="A4" s="10"/>
      <c r="B4" s="13"/>
      <c r="C4" s="13"/>
      <c r="D4" s="13"/>
      <c r="E4" s="13"/>
      <c r="F4" s="10"/>
      <c r="G4" s="10"/>
      <c r="H4" s="10"/>
      <c r="I4" s="10"/>
      <c r="J4" s="10"/>
      <c r="K4" s="10"/>
      <c r="L4" s="10"/>
    </row>
    <row r="5" spans="1:12" x14ac:dyDescent="0.45">
      <c r="A5" s="10"/>
      <c r="B5" s="9" t="s">
        <v>5008</v>
      </c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 ht="19.5" customHeight="1" x14ac:dyDescent="0.45">
      <c r="A6" s="10"/>
      <c r="B6" s="8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x14ac:dyDescent="0.45">
      <c r="A7" s="10"/>
      <c r="B7" s="14" t="s">
        <v>4</v>
      </c>
      <c r="C7" s="10"/>
      <c r="D7" s="10"/>
      <c r="E7" s="10"/>
      <c r="F7" s="10"/>
      <c r="G7" s="10"/>
      <c r="H7" s="10"/>
      <c r="I7" s="10"/>
      <c r="J7" s="10"/>
      <c r="K7" s="10"/>
      <c r="L7" s="10"/>
    </row>
    <row r="8" spans="1:12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 ht="27.75" customHeight="1" x14ac:dyDescent="0.45">
      <c r="B9" s="30" t="s">
        <v>116</v>
      </c>
      <c r="C9" s="30" t="s">
        <v>4294</v>
      </c>
      <c r="D9" s="30" t="s">
        <v>4269</v>
      </c>
      <c r="E9" s="30" t="s">
        <v>92</v>
      </c>
      <c r="F9" s="30" t="s">
        <v>119</v>
      </c>
      <c r="G9" s="30" t="s">
        <v>121</v>
      </c>
      <c r="H9" s="30" t="s">
        <v>5009</v>
      </c>
      <c r="I9" s="30" t="s">
        <v>5010</v>
      </c>
      <c r="J9" s="30" t="s">
        <v>5011</v>
      </c>
      <c r="K9" s="30" t="s">
        <v>4296</v>
      </c>
      <c r="L9" s="30" t="s">
        <v>122</v>
      </c>
    </row>
    <row r="10" spans="1:12" x14ac:dyDescent="0.45">
      <c r="B10" s="32" t="s">
        <v>5012</v>
      </c>
      <c r="C10" s="32" t="s">
        <v>5013</v>
      </c>
      <c r="D10" s="32" t="s">
        <v>5014</v>
      </c>
      <c r="E10" s="32" t="s">
        <v>5015</v>
      </c>
      <c r="F10" s="32" t="s">
        <v>5016</v>
      </c>
      <c r="G10" s="32" t="s">
        <v>5017</v>
      </c>
      <c r="H10" s="32" t="s">
        <v>5018</v>
      </c>
      <c r="I10" s="32" t="s">
        <v>5019</v>
      </c>
      <c r="J10" s="33" t="s">
        <v>5020</v>
      </c>
      <c r="K10" s="32" t="s">
        <v>5021</v>
      </c>
      <c r="L10" s="32" t="s">
        <v>5016</v>
      </c>
    </row>
    <row r="11" spans="1:12" ht="23.25" x14ac:dyDescent="0.45">
      <c r="B11" s="32" t="s">
        <v>5022</v>
      </c>
      <c r="C11" s="32" t="s">
        <v>5023</v>
      </c>
      <c r="D11" s="32" t="s">
        <v>5024</v>
      </c>
      <c r="E11" s="32" t="s">
        <v>97</v>
      </c>
      <c r="F11" s="32" t="s">
        <v>223</v>
      </c>
      <c r="G11" s="32" t="s">
        <v>148</v>
      </c>
      <c r="H11" s="32" t="s">
        <v>5025</v>
      </c>
      <c r="I11" s="32" t="s">
        <v>5026</v>
      </c>
      <c r="J11" s="33" t="s">
        <v>5027</v>
      </c>
      <c r="K11" s="32" t="s">
        <v>5028</v>
      </c>
      <c r="L11" s="32" t="s">
        <v>5029</v>
      </c>
    </row>
    <row r="12" spans="1:12" ht="34.9" x14ac:dyDescent="0.45">
      <c r="B12" s="32" t="s">
        <v>5030</v>
      </c>
      <c r="C12" s="32" t="s">
        <v>5031</v>
      </c>
      <c r="D12" s="32" t="s">
        <v>5032</v>
      </c>
      <c r="E12" s="32" t="s">
        <v>94</v>
      </c>
      <c r="F12" s="32" t="s">
        <v>147</v>
      </c>
      <c r="G12" s="32" t="s">
        <v>148</v>
      </c>
      <c r="H12" s="32" t="s">
        <v>5025</v>
      </c>
      <c r="I12" s="32" t="s">
        <v>5026</v>
      </c>
      <c r="J12" s="33" t="s">
        <v>5033</v>
      </c>
      <c r="K12" s="32" t="s">
        <v>5034</v>
      </c>
      <c r="L12" s="32" t="s">
        <v>5035</v>
      </c>
    </row>
    <row r="13" spans="1:12" x14ac:dyDescent="0.45">
      <c r="B13" s="32" t="s">
        <v>5036</v>
      </c>
      <c r="C13" s="32" t="s">
        <v>5037</v>
      </c>
      <c r="D13" s="32" t="s">
        <v>5038</v>
      </c>
      <c r="E13" s="32" t="s">
        <v>94</v>
      </c>
      <c r="F13" s="32" t="s">
        <v>5016</v>
      </c>
      <c r="G13" s="32" t="s">
        <v>148</v>
      </c>
      <c r="H13" s="32" t="s">
        <v>5025</v>
      </c>
      <c r="I13" s="32" t="s">
        <v>5039</v>
      </c>
      <c r="J13" s="33" t="s">
        <v>5040</v>
      </c>
      <c r="K13" s="32" t="s">
        <v>5041</v>
      </c>
      <c r="L13" s="32" t="s">
        <v>5042</v>
      </c>
    </row>
    <row r="14" spans="1:12" ht="23.25" x14ac:dyDescent="0.45">
      <c r="B14" s="32" t="s">
        <v>5043</v>
      </c>
      <c r="C14" s="32" t="s">
        <v>5044</v>
      </c>
      <c r="D14" s="32" t="s">
        <v>5045</v>
      </c>
      <c r="E14" s="32" t="s">
        <v>96</v>
      </c>
      <c r="F14" s="32" t="s">
        <v>5046</v>
      </c>
      <c r="G14" s="32" t="s">
        <v>148</v>
      </c>
      <c r="H14" s="32" t="s">
        <v>5025</v>
      </c>
      <c r="I14" s="32" t="s">
        <v>5039</v>
      </c>
      <c r="J14" s="33" t="s">
        <v>5047</v>
      </c>
      <c r="K14" s="32" t="s">
        <v>5048</v>
      </c>
      <c r="L14" s="32" t="s">
        <v>5049</v>
      </c>
    </row>
    <row r="15" spans="1:12" ht="23.25" x14ac:dyDescent="0.45">
      <c r="B15" s="32" t="s">
        <v>5050</v>
      </c>
      <c r="C15" s="32" t="s">
        <v>5051</v>
      </c>
      <c r="D15" s="32" t="s">
        <v>5052</v>
      </c>
      <c r="E15" s="32" t="s">
        <v>95</v>
      </c>
      <c r="F15" s="32" t="s">
        <v>280</v>
      </c>
      <c r="G15" s="32" t="s">
        <v>148</v>
      </c>
      <c r="H15" s="32" t="s">
        <v>5025</v>
      </c>
      <c r="I15" s="32" t="s">
        <v>5053</v>
      </c>
      <c r="J15" s="33" t="s">
        <v>5054</v>
      </c>
      <c r="K15" s="32" t="s">
        <v>5055</v>
      </c>
      <c r="L15" s="32" t="s">
        <v>5056</v>
      </c>
    </row>
    <row r="16" spans="1:12" ht="23.25" x14ac:dyDescent="0.45">
      <c r="B16" s="32" t="s">
        <v>5057</v>
      </c>
      <c r="C16" s="32" t="s">
        <v>5058</v>
      </c>
      <c r="D16" s="32" t="s">
        <v>5059</v>
      </c>
      <c r="E16" s="32" t="s">
        <v>95</v>
      </c>
      <c r="F16" s="32" t="s">
        <v>5060</v>
      </c>
      <c r="G16" s="32" t="s">
        <v>148</v>
      </c>
      <c r="H16" s="32" t="s">
        <v>5025</v>
      </c>
      <c r="I16" s="32" t="s">
        <v>5053</v>
      </c>
      <c r="J16" s="33" t="s">
        <v>5061</v>
      </c>
      <c r="K16" s="32" t="s">
        <v>5062</v>
      </c>
      <c r="L16" s="32" t="s">
        <v>5063</v>
      </c>
    </row>
    <row r="17" spans="2:12" x14ac:dyDescent="0.45">
      <c r="B17" s="32" t="s">
        <v>5064</v>
      </c>
      <c r="C17" s="32" t="s">
        <v>5065</v>
      </c>
      <c r="D17" s="32" t="s">
        <v>5066</v>
      </c>
      <c r="E17" s="32" t="s">
        <v>102</v>
      </c>
      <c r="F17" s="32" t="s">
        <v>5067</v>
      </c>
      <c r="G17" s="32" t="s">
        <v>1795</v>
      </c>
      <c r="H17" s="32" t="s">
        <v>5025</v>
      </c>
      <c r="I17" s="32" t="s">
        <v>5068</v>
      </c>
      <c r="J17" s="33" t="s">
        <v>5016</v>
      </c>
      <c r="K17" s="32" t="s">
        <v>5069</v>
      </c>
      <c r="L17" s="32" t="s">
        <v>5070</v>
      </c>
    </row>
    <row r="18" spans="2:12" x14ac:dyDescent="0.45">
      <c r="B18" s="32" t="s">
        <v>5071</v>
      </c>
      <c r="C18" s="32" t="s">
        <v>5072</v>
      </c>
      <c r="D18" s="32" t="s">
        <v>5073</v>
      </c>
      <c r="E18" s="32" t="s">
        <v>102</v>
      </c>
      <c r="F18" s="32" t="s">
        <v>5074</v>
      </c>
      <c r="G18" s="32" t="s">
        <v>1795</v>
      </c>
      <c r="H18" s="32" t="s">
        <v>5025</v>
      </c>
      <c r="I18" s="32" t="s">
        <v>5068</v>
      </c>
      <c r="J18" s="33" t="s">
        <v>5016</v>
      </c>
      <c r="K18" s="32" t="s">
        <v>5075</v>
      </c>
      <c r="L18" s="32" t="s">
        <v>5076</v>
      </c>
    </row>
    <row r="19" spans="2:12" ht="93" x14ac:dyDescent="0.45">
      <c r="B19" s="32" t="s">
        <v>5077</v>
      </c>
      <c r="C19" s="32" t="s">
        <v>5078</v>
      </c>
      <c r="D19" s="32" t="s">
        <v>5079</v>
      </c>
      <c r="E19" s="32" t="s">
        <v>5080</v>
      </c>
      <c r="F19" s="32" t="s">
        <v>1878</v>
      </c>
      <c r="G19" s="32" t="s">
        <v>1795</v>
      </c>
      <c r="H19" s="32" t="s">
        <v>5025</v>
      </c>
      <c r="I19" s="32" t="s">
        <v>5053</v>
      </c>
      <c r="J19" s="33" t="s">
        <v>5081</v>
      </c>
      <c r="K19" s="32" t="s">
        <v>5082</v>
      </c>
      <c r="L19" s="32" t="s">
        <v>5083</v>
      </c>
    </row>
    <row r="20" spans="2:12" x14ac:dyDescent="0.45">
      <c r="B20" s="32" t="s">
        <v>5084</v>
      </c>
      <c r="C20" s="32" t="s">
        <v>5085</v>
      </c>
      <c r="D20" s="32" t="s">
        <v>5086</v>
      </c>
      <c r="E20" s="32" t="s">
        <v>5087</v>
      </c>
      <c r="F20" s="32" t="s">
        <v>5088</v>
      </c>
      <c r="G20" s="32" t="s">
        <v>1795</v>
      </c>
      <c r="H20" s="32" t="s">
        <v>5025</v>
      </c>
      <c r="I20" s="32" t="s">
        <v>5039</v>
      </c>
      <c r="J20" s="33" t="s">
        <v>5016</v>
      </c>
      <c r="K20" s="32" t="s">
        <v>5089</v>
      </c>
      <c r="L20" s="32" t="s">
        <v>5090</v>
      </c>
    </row>
    <row r="21" spans="2:12" x14ac:dyDescent="0.45">
      <c r="B21" s="32" t="s">
        <v>5091</v>
      </c>
      <c r="C21" s="32" t="s">
        <v>5092</v>
      </c>
      <c r="D21" s="32" t="s">
        <v>5093</v>
      </c>
      <c r="E21" s="32" t="s">
        <v>5094</v>
      </c>
      <c r="F21" s="32" t="s">
        <v>5095</v>
      </c>
      <c r="G21" s="32" t="s">
        <v>1795</v>
      </c>
      <c r="H21" s="32" t="s">
        <v>5025</v>
      </c>
      <c r="I21" s="32" t="s">
        <v>5026</v>
      </c>
      <c r="J21" s="33" t="s">
        <v>5016</v>
      </c>
      <c r="K21" s="32" t="s">
        <v>5096</v>
      </c>
      <c r="L21" s="32" t="s">
        <v>5097</v>
      </c>
    </row>
    <row r="22" spans="2:12" x14ac:dyDescent="0.45">
      <c r="B22" s="32" t="s">
        <v>5098</v>
      </c>
      <c r="C22" s="32" t="s">
        <v>5099</v>
      </c>
      <c r="D22" s="32" t="s">
        <v>5100</v>
      </c>
      <c r="E22" s="32" t="s">
        <v>5094</v>
      </c>
      <c r="F22" s="32" t="s">
        <v>5101</v>
      </c>
      <c r="G22" s="32" t="s">
        <v>1795</v>
      </c>
      <c r="H22" s="32" t="s">
        <v>5025</v>
      </c>
      <c r="I22" s="32" t="s">
        <v>5068</v>
      </c>
      <c r="J22" s="33" t="s">
        <v>5016</v>
      </c>
      <c r="K22" s="32" t="s">
        <v>5102</v>
      </c>
      <c r="L22" s="32" t="s">
        <v>5103</v>
      </c>
    </row>
    <row r="23" spans="2:12" ht="46.5" x14ac:dyDescent="0.45">
      <c r="B23" s="32" t="s">
        <v>5104</v>
      </c>
      <c r="C23" s="32" t="s">
        <v>5105</v>
      </c>
      <c r="D23" s="32" t="s">
        <v>5106</v>
      </c>
      <c r="E23" s="32" t="s">
        <v>106</v>
      </c>
      <c r="F23" s="32" t="s">
        <v>3384</v>
      </c>
      <c r="G23" s="32" t="s">
        <v>5107</v>
      </c>
      <c r="H23" s="32" t="s">
        <v>5025</v>
      </c>
      <c r="I23" s="32" t="s">
        <v>5039</v>
      </c>
      <c r="J23" s="33" t="s">
        <v>5108</v>
      </c>
      <c r="K23" s="32" t="s">
        <v>5109</v>
      </c>
      <c r="L23" s="32" t="s">
        <v>5110</v>
      </c>
    </row>
    <row r="24" spans="2:12" ht="58.15" x14ac:dyDescent="0.45">
      <c r="B24" s="32" t="s">
        <v>5111</v>
      </c>
      <c r="C24" s="32" t="s">
        <v>5112</v>
      </c>
      <c r="D24" s="32" t="s">
        <v>5113</v>
      </c>
      <c r="E24" s="32" t="s">
        <v>107</v>
      </c>
      <c r="F24" s="32" t="s">
        <v>3424</v>
      </c>
      <c r="G24" s="32" t="s">
        <v>5107</v>
      </c>
      <c r="H24" s="32" t="s">
        <v>5025</v>
      </c>
      <c r="I24" s="32" t="s">
        <v>5026</v>
      </c>
      <c r="J24" s="33" t="s">
        <v>5114</v>
      </c>
      <c r="K24" s="32" t="s">
        <v>5115</v>
      </c>
      <c r="L24" s="32" t="s">
        <v>5116</v>
      </c>
    </row>
    <row r="25" spans="2:12" ht="46.5" x14ac:dyDescent="0.45">
      <c r="B25" s="32" t="s">
        <v>5117</v>
      </c>
      <c r="C25" s="32" t="s">
        <v>5118</v>
      </c>
      <c r="D25" s="32" t="s">
        <v>5119</v>
      </c>
      <c r="E25" s="32" t="s">
        <v>105</v>
      </c>
      <c r="F25" s="32" t="s">
        <v>5120</v>
      </c>
      <c r="G25" s="32" t="s">
        <v>5107</v>
      </c>
      <c r="H25" s="32" t="s">
        <v>5025</v>
      </c>
      <c r="I25" s="32" t="s">
        <v>5121</v>
      </c>
      <c r="J25" s="33" t="s">
        <v>5122</v>
      </c>
      <c r="K25" s="32" t="s">
        <v>5123</v>
      </c>
      <c r="L25" s="32" t="s">
        <v>5124</v>
      </c>
    </row>
    <row r="26" spans="2:12" ht="23.25" x14ac:dyDescent="0.45">
      <c r="B26" s="32" t="s">
        <v>5125</v>
      </c>
      <c r="C26" s="32" t="s">
        <v>5126</v>
      </c>
      <c r="D26" s="32" t="s">
        <v>5127</v>
      </c>
      <c r="E26" s="32" t="s">
        <v>105</v>
      </c>
      <c r="F26" s="32" t="s">
        <v>2685</v>
      </c>
      <c r="G26" s="32" t="s">
        <v>5107</v>
      </c>
      <c r="H26" s="32" t="s">
        <v>5025</v>
      </c>
      <c r="I26" s="32" t="s">
        <v>5053</v>
      </c>
      <c r="J26" s="33" t="s">
        <v>5128</v>
      </c>
      <c r="K26" s="32" t="s">
        <v>5129</v>
      </c>
      <c r="L26" s="32" t="s">
        <v>5130</v>
      </c>
    </row>
    <row r="27" spans="2:12" ht="23.25" x14ac:dyDescent="0.45">
      <c r="B27" s="32" t="s">
        <v>5131</v>
      </c>
      <c r="C27" s="32" t="s">
        <v>5118</v>
      </c>
      <c r="D27" s="32" t="s">
        <v>5132</v>
      </c>
      <c r="E27" s="32" t="s">
        <v>105</v>
      </c>
      <c r="F27" s="32" t="s">
        <v>3044</v>
      </c>
      <c r="G27" s="32" t="s">
        <v>5107</v>
      </c>
      <c r="H27" s="32" t="s">
        <v>5025</v>
      </c>
      <c r="I27" s="32" t="s">
        <v>5053</v>
      </c>
      <c r="J27" s="33" t="s">
        <v>5133</v>
      </c>
      <c r="K27" s="32" t="s">
        <v>5134</v>
      </c>
      <c r="L27" s="32" t="s">
        <v>5135</v>
      </c>
    </row>
    <row r="28" spans="2:12" ht="34.9" x14ac:dyDescent="0.45">
      <c r="B28" s="32" t="s">
        <v>5136</v>
      </c>
      <c r="C28" s="32" t="s">
        <v>5137</v>
      </c>
      <c r="D28" s="32" t="s">
        <v>5138</v>
      </c>
      <c r="E28" s="32" t="s">
        <v>105</v>
      </c>
      <c r="F28" s="32" t="s">
        <v>5139</v>
      </c>
      <c r="G28" s="32" t="s">
        <v>5107</v>
      </c>
      <c r="H28" s="32" t="s">
        <v>5025</v>
      </c>
      <c r="I28" s="32" t="s">
        <v>5140</v>
      </c>
      <c r="J28" s="33" t="s">
        <v>5141</v>
      </c>
      <c r="K28" s="32" t="s">
        <v>5142</v>
      </c>
      <c r="L28" s="32" t="s">
        <v>5143</v>
      </c>
    </row>
    <row r="29" spans="2:12" x14ac:dyDescent="0.45">
      <c r="B29" s="32" t="s">
        <v>5144</v>
      </c>
      <c r="C29" s="32" t="s">
        <v>5145</v>
      </c>
      <c r="D29" s="32" t="s">
        <v>5146</v>
      </c>
      <c r="E29" s="32" t="s">
        <v>5147</v>
      </c>
      <c r="F29" s="32" t="s">
        <v>5016</v>
      </c>
      <c r="G29" s="32" t="s">
        <v>5148</v>
      </c>
      <c r="H29" s="32" t="s">
        <v>5025</v>
      </c>
      <c r="I29" s="32" t="s">
        <v>5149</v>
      </c>
      <c r="J29" s="33" t="s">
        <v>5016</v>
      </c>
      <c r="K29" s="32" t="s">
        <v>5150</v>
      </c>
      <c r="L29" s="32" t="s">
        <v>5016</v>
      </c>
    </row>
    <row r="31" spans="2:12" x14ac:dyDescent="0.45">
      <c r="B31" s="45" t="s">
        <v>5151</v>
      </c>
    </row>
    <row r="32" spans="2:12" x14ac:dyDescent="0.45">
      <c r="B32" s="46" t="s">
        <v>5152</v>
      </c>
      <c r="C32" s="47" t="s">
        <v>5153</v>
      </c>
    </row>
    <row r="33" spans="2:12" x14ac:dyDescent="0.45">
      <c r="B33" s="46" t="s">
        <v>5152</v>
      </c>
      <c r="C33" s="47" t="s">
        <v>5154</v>
      </c>
    </row>
    <row r="34" spans="2:12" x14ac:dyDescent="0.45">
      <c r="B34" s="46" t="s">
        <v>5152</v>
      </c>
      <c r="C34" s="47" t="s">
        <v>5155</v>
      </c>
    </row>
    <row r="35" spans="2:12" x14ac:dyDescent="0.45">
      <c r="B35" s="46" t="s">
        <v>5152</v>
      </c>
      <c r="C35" s="47" t="s">
        <v>5156</v>
      </c>
    </row>
    <row r="36" spans="2:12" x14ac:dyDescent="0.45">
      <c r="B36" s="46" t="s">
        <v>5152</v>
      </c>
      <c r="C36" s="47" t="s">
        <v>5157</v>
      </c>
    </row>
    <row r="38" spans="2:12" x14ac:dyDescent="0.45">
      <c r="B38" s="2" t="s">
        <v>64</v>
      </c>
      <c r="C38" s="2"/>
      <c r="D38" s="2"/>
      <c r="E38" s="2"/>
      <c r="F38" s="2"/>
      <c r="G38" s="2"/>
      <c r="H38" s="2"/>
      <c r="I38" s="2"/>
      <c r="J38" s="2"/>
      <c r="K38" s="2"/>
      <c r="L38" s="2"/>
    </row>
  </sheetData>
  <autoFilter ref="B9:L29" xr:uid="{00000000-0009-0000-0000-00000A000000}"/>
  <mergeCells count="3">
    <mergeCell ref="B5:L5"/>
    <mergeCell ref="B6:L6"/>
    <mergeCell ref="B38:L38"/>
  </mergeCells>
  <conditionalFormatting sqref="B10:L29">
    <cfRule type="expression" dxfId="0" priority="2">
      <formula>ISEVEN(ROW())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1A2E5E"/>
  </sheetPr>
  <dimension ref="A1:J20"/>
  <sheetViews>
    <sheetView showGridLines="0" zoomScaleNormal="100" workbookViewId="0">
      <pane ySplit="9" topLeftCell="A10" activePane="bottomLeft" state="frozen"/>
      <selection pane="bottomLeft"/>
    </sheetView>
  </sheetViews>
  <sheetFormatPr baseColWidth="10" defaultColWidth="8.6640625" defaultRowHeight="14.25" x14ac:dyDescent="0.45"/>
  <cols>
    <col min="1" max="1" width="2.19921875" customWidth="1"/>
    <col min="2" max="2" width="30" customWidth="1"/>
    <col min="3" max="3" width="14" customWidth="1"/>
    <col min="4" max="4" width="20" customWidth="1"/>
    <col min="5" max="5" width="12" customWidth="1"/>
    <col min="6" max="9" width="16" customWidth="1"/>
    <col min="10" max="10" width="18" customWidth="1"/>
  </cols>
  <sheetData>
    <row r="1" spans="1:10" x14ac:dyDescent="0.4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45">
      <c r="A2" s="10"/>
      <c r="B2" s="11" t="s">
        <v>5158</v>
      </c>
      <c r="C2" s="10"/>
      <c r="D2" s="10"/>
      <c r="E2" s="10"/>
      <c r="F2" s="10"/>
      <c r="G2" s="10"/>
      <c r="H2" s="10"/>
      <c r="I2" s="10"/>
      <c r="J2" s="10"/>
    </row>
    <row r="3" spans="1:10" ht="30" customHeight="1" x14ac:dyDescent="0.7">
      <c r="A3" s="10"/>
      <c r="B3" s="12" t="s">
        <v>44</v>
      </c>
      <c r="C3" s="10"/>
      <c r="D3" s="10"/>
      <c r="E3" s="10"/>
      <c r="F3" s="10"/>
      <c r="G3" s="10"/>
      <c r="H3" s="10"/>
      <c r="I3" s="10"/>
      <c r="J3" s="10"/>
    </row>
    <row r="4" spans="1:10" ht="3.75" customHeight="1" x14ac:dyDescent="0.45">
      <c r="A4" s="10"/>
      <c r="B4" s="13"/>
      <c r="C4" s="13"/>
      <c r="D4" s="13"/>
      <c r="E4" s="13"/>
      <c r="F4" s="10"/>
      <c r="G4" s="10"/>
      <c r="H4" s="10"/>
      <c r="I4" s="10"/>
      <c r="J4" s="10"/>
    </row>
    <row r="5" spans="1:10" x14ac:dyDescent="0.45">
      <c r="A5" s="10"/>
      <c r="B5" s="9" t="s">
        <v>5159</v>
      </c>
      <c r="C5" s="9"/>
      <c r="D5" s="9"/>
      <c r="E5" s="9"/>
      <c r="F5" s="9"/>
      <c r="G5" s="9"/>
      <c r="H5" s="9"/>
      <c r="I5" s="9"/>
      <c r="J5" s="9"/>
    </row>
    <row r="6" spans="1:10" ht="19.5" customHeight="1" x14ac:dyDescent="0.45">
      <c r="A6" s="10"/>
      <c r="B6" s="8" t="s">
        <v>114</v>
      </c>
      <c r="C6" s="8"/>
      <c r="D6" s="8"/>
      <c r="E6" s="8"/>
      <c r="F6" s="8"/>
      <c r="G6" s="8"/>
      <c r="H6" s="8"/>
      <c r="I6" s="8"/>
      <c r="J6" s="8"/>
    </row>
    <row r="7" spans="1:10" x14ac:dyDescent="0.45">
      <c r="A7" s="10"/>
      <c r="B7" s="14" t="s">
        <v>115</v>
      </c>
      <c r="C7" s="10"/>
      <c r="D7" s="10"/>
      <c r="E7" s="10"/>
      <c r="F7" s="10"/>
      <c r="G7" s="10"/>
      <c r="H7" s="10"/>
      <c r="I7" s="10"/>
      <c r="J7" s="10"/>
    </row>
    <row r="8" spans="1:10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ht="27.75" customHeight="1" x14ac:dyDescent="0.45">
      <c r="B9" s="30" t="s">
        <v>4672</v>
      </c>
      <c r="C9" s="30" t="s">
        <v>5160</v>
      </c>
      <c r="D9" s="30" t="s">
        <v>5161</v>
      </c>
      <c r="E9" s="30" t="s">
        <v>5162</v>
      </c>
      <c r="F9" s="30" t="s">
        <v>5163</v>
      </c>
      <c r="G9" s="30" t="s">
        <v>5164</v>
      </c>
      <c r="H9" s="30" t="s">
        <v>5165</v>
      </c>
      <c r="I9" s="30" t="s">
        <v>132</v>
      </c>
      <c r="J9" s="30" t="s">
        <v>5166</v>
      </c>
    </row>
    <row r="10" spans="1:10" x14ac:dyDescent="0.45">
      <c r="B10" s="36"/>
      <c r="C10" s="36"/>
      <c r="D10" s="36"/>
      <c r="E10" s="36"/>
      <c r="F10" s="36"/>
      <c r="G10" s="36"/>
      <c r="H10" s="36"/>
      <c r="I10" s="36"/>
      <c r="J10" s="36"/>
    </row>
    <row r="11" spans="1:10" x14ac:dyDescent="0.45"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45">
      <c r="B12" s="36"/>
      <c r="C12" s="36"/>
      <c r="D12" s="36"/>
      <c r="E12" s="36"/>
      <c r="F12" s="36"/>
      <c r="G12" s="36"/>
      <c r="H12" s="36"/>
      <c r="I12" s="36"/>
      <c r="J12" s="36"/>
    </row>
    <row r="14" spans="1:10" x14ac:dyDescent="0.45">
      <c r="B14" s="48" t="s">
        <v>5167</v>
      </c>
      <c r="F14" s="49">
        <f>COUNTIF('02 · Établissements'!$O$10:$O$391,"Oui")+COUNTIF('02 · Établissements'!$O$10:$O$391,"Très probable")</f>
        <v>20</v>
      </c>
    </row>
    <row r="16" spans="1:10" ht="15" customHeight="1" x14ac:dyDescent="0.45">
      <c r="B16" s="1" t="s">
        <v>5168</v>
      </c>
      <c r="C16" s="1"/>
      <c r="D16" s="1"/>
      <c r="E16" s="1"/>
      <c r="F16" s="1"/>
      <c r="G16" s="1"/>
      <c r="H16" s="1"/>
      <c r="I16" s="1"/>
      <c r="J16" s="1"/>
    </row>
    <row r="17" spans="2:10" x14ac:dyDescent="0.45">
      <c r="B17" s="1"/>
      <c r="C17" s="1"/>
      <c r="D17" s="1"/>
      <c r="E17" s="1"/>
      <c r="F17" s="1"/>
      <c r="G17" s="1"/>
      <c r="H17" s="1"/>
      <c r="I17" s="1"/>
      <c r="J17" s="1"/>
    </row>
    <row r="18" spans="2:10" x14ac:dyDescent="0.45">
      <c r="B18" s="1"/>
      <c r="C18" s="1"/>
      <c r="D18" s="1"/>
      <c r="E18" s="1"/>
      <c r="F18" s="1"/>
      <c r="G18" s="1"/>
      <c r="H18" s="1"/>
      <c r="I18" s="1"/>
      <c r="J18" s="1"/>
    </row>
    <row r="20" spans="2:10" x14ac:dyDescent="0.45">
      <c r="B20" s="2" t="s">
        <v>64</v>
      </c>
      <c r="C20" s="2"/>
      <c r="D20" s="2"/>
      <c r="E20" s="2"/>
      <c r="F20" s="2"/>
      <c r="G20" s="2"/>
      <c r="H20" s="2"/>
      <c r="I20" s="2"/>
      <c r="J20" s="2"/>
    </row>
  </sheetData>
  <autoFilter ref="B9:J12" xr:uid="{00000000-0009-0000-0000-00000B000000}"/>
  <mergeCells count="4">
    <mergeCell ref="B5:J5"/>
    <mergeCell ref="B6:J6"/>
    <mergeCell ref="B16:J18"/>
    <mergeCell ref="B20:J20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1A2E5E"/>
  </sheetPr>
  <dimension ref="A1:K59"/>
  <sheetViews>
    <sheetView showGridLines="0" zoomScaleNormal="100" workbookViewId="0">
      <pane ySplit="8" topLeftCell="A9" activePane="bottomLeft" state="frozen"/>
      <selection pane="bottomLeft"/>
    </sheetView>
  </sheetViews>
  <sheetFormatPr baseColWidth="10" defaultColWidth="8.6640625" defaultRowHeight="14.25" x14ac:dyDescent="0.45"/>
  <cols>
    <col min="1" max="1" width="2.19921875" customWidth="1"/>
    <col min="2" max="2" width="16" customWidth="1"/>
    <col min="3" max="5" width="13" customWidth="1"/>
    <col min="6" max="6" width="2" customWidth="1"/>
    <col min="7" max="7" width="3" customWidth="1"/>
    <col min="8" max="8" width="13" customWidth="1"/>
    <col min="9" max="9" width="11" customWidth="1"/>
    <col min="10" max="10" width="12" customWidth="1"/>
    <col min="11" max="11" width="11" customWidth="1"/>
  </cols>
  <sheetData>
    <row r="1" spans="1:11" x14ac:dyDescent="0.4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</row>
    <row r="2" spans="1:11" x14ac:dyDescent="0.45">
      <c r="A2" s="10"/>
      <c r="B2" s="11" t="s">
        <v>65</v>
      </c>
      <c r="C2" s="10"/>
      <c r="D2" s="10"/>
      <c r="E2" s="10"/>
      <c r="F2" s="10"/>
      <c r="G2" s="10"/>
      <c r="H2" s="10"/>
      <c r="I2" s="10"/>
      <c r="J2" s="10"/>
      <c r="K2" s="10"/>
    </row>
    <row r="3" spans="1:11" ht="30" customHeight="1" x14ac:dyDescent="0.7">
      <c r="A3" s="10"/>
      <c r="B3" s="12" t="s">
        <v>14</v>
      </c>
      <c r="C3" s="10"/>
      <c r="D3" s="10"/>
      <c r="E3" s="10"/>
      <c r="F3" s="10"/>
      <c r="G3" s="10"/>
      <c r="H3" s="10"/>
      <c r="I3" s="10"/>
      <c r="J3" s="10"/>
      <c r="K3" s="10"/>
    </row>
    <row r="4" spans="1:11" ht="3.75" customHeight="1" x14ac:dyDescent="0.45">
      <c r="A4" s="10"/>
      <c r="B4" s="13"/>
      <c r="C4" s="13"/>
      <c r="D4" s="13"/>
      <c r="E4" s="13"/>
      <c r="F4" s="10"/>
      <c r="G4" s="10"/>
      <c r="H4" s="10"/>
      <c r="I4" s="10"/>
      <c r="J4" s="10"/>
      <c r="K4" s="10"/>
    </row>
    <row r="5" spans="1:11" x14ac:dyDescent="0.45">
      <c r="A5" s="10"/>
      <c r="B5" s="9" t="s">
        <v>66</v>
      </c>
      <c r="C5" s="9"/>
      <c r="D5" s="9"/>
      <c r="E5" s="9"/>
      <c r="F5" s="9"/>
      <c r="G5" s="9"/>
      <c r="H5" s="9"/>
      <c r="I5" s="9"/>
      <c r="J5" s="9"/>
      <c r="K5" s="9"/>
    </row>
    <row r="6" spans="1:11" ht="19.5" customHeight="1" x14ac:dyDescent="0.45">
      <c r="A6" s="10"/>
      <c r="B6" s="8" t="s">
        <v>67</v>
      </c>
      <c r="C6" s="8"/>
      <c r="D6" s="8"/>
      <c r="E6" s="8"/>
      <c r="F6" s="8"/>
      <c r="G6" s="8"/>
      <c r="H6" s="8"/>
      <c r="I6" s="8"/>
      <c r="J6" s="8"/>
      <c r="K6" s="8"/>
    </row>
    <row r="7" spans="1:11" x14ac:dyDescent="0.45">
      <c r="A7" s="10"/>
      <c r="B7" s="14" t="s">
        <v>68</v>
      </c>
      <c r="C7" s="10"/>
      <c r="D7" s="10"/>
      <c r="E7" s="10"/>
      <c r="F7" s="10"/>
      <c r="G7" s="10"/>
      <c r="H7" s="10"/>
      <c r="I7" s="10"/>
      <c r="J7" s="10"/>
      <c r="K7" s="10"/>
    </row>
    <row r="8" spans="1:11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x14ac:dyDescent="0.45">
      <c r="A9" s="10"/>
      <c r="B9" s="15" t="s">
        <v>69</v>
      </c>
      <c r="C9" s="10"/>
      <c r="D9" s="10"/>
      <c r="E9" s="10"/>
      <c r="F9" s="10"/>
      <c r="G9" s="10"/>
      <c r="H9" s="15" t="s">
        <v>70</v>
      </c>
      <c r="I9" s="10"/>
      <c r="J9" s="10"/>
      <c r="K9" s="10"/>
    </row>
    <row r="10" spans="1:11" x14ac:dyDescent="0.4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</row>
    <row r="11" spans="1:11" ht="24.75" x14ac:dyDescent="0.65">
      <c r="A11" s="10"/>
      <c r="B11" s="16">
        <f>COUNTA('02 · Établissements'!$B$10:$B$391)</f>
        <v>382</v>
      </c>
      <c r="C11" s="16">
        <f>COUNTIF('02 · Établissements'!$AF$10:$AF$391,"A")</f>
        <v>10</v>
      </c>
      <c r="D11" s="16">
        <f>COUNTIF('02 · Établissements'!$AF$10:$AF$391,"B")</f>
        <v>150</v>
      </c>
      <c r="E11" s="16">
        <f>ROUND(AVERAGE('02 · Établissements'!$AD$10:$AD$391),1)</f>
        <v>17.100000000000001</v>
      </c>
      <c r="F11" s="10"/>
      <c r="G11" s="10"/>
      <c r="H11" s="22" t="s">
        <v>71</v>
      </c>
      <c r="I11" s="10"/>
      <c r="J11" s="23" t="s">
        <v>72</v>
      </c>
      <c r="K11" s="10"/>
    </row>
    <row r="12" spans="1:11" ht="25.5" customHeight="1" x14ac:dyDescent="0.45">
      <c r="A12" s="10"/>
      <c r="B12" s="18" t="s">
        <v>6</v>
      </c>
      <c r="C12" s="18" t="s">
        <v>7</v>
      </c>
      <c r="D12" s="18" t="s">
        <v>73</v>
      </c>
      <c r="E12" s="18" t="s">
        <v>9</v>
      </c>
      <c r="F12" s="10"/>
      <c r="G12" s="10"/>
      <c r="H12" s="24" t="s">
        <v>74</v>
      </c>
      <c r="I12" s="10"/>
      <c r="J12" s="24" t="s">
        <v>75</v>
      </c>
      <c r="K12" s="10"/>
    </row>
    <row r="13" spans="1:11" x14ac:dyDescent="0.45">
      <c r="A13" s="10"/>
      <c r="B13" s="10"/>
      <c r="C13" s="10"/>
      <c r="D13" s="10"/>
      <c r="E13" s="10"/>
      <c r="F13" s="10"/>
      <c r="G13" s="10"/>
      <c r="H13" s="7" t="s">
        <v>76</v>
      </c>
      <c r="I13" s="7"/>
      <c r="J13" s="7"/>
      <c r="K13" s="7"/>
    </row>
    <row r="14" spans="1:11" x14ac:dyDescent="0.4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</row>
    <row r="15" spans="1:11" x14ac:dyDescent="0.45">
      <c r="A15" s="10"/>
      <c r="B15" s="15" t="s">
        <v>77</v>
      </c>
      <c r="C15" s="10"/>
      <c r="D15" s="10"/>
      <c r="E15" s="10"/>
      <c r="F15" s="10"/>
      <c r="G15" s="10"/>
      <c r="H15" s="15" t="s">
        <v>78</v>
      </c>
      <c r="I15" s="10"/>
      <c r="J15" s="10"/>
      <c r="K15" s="10"/>
    </row>
    <row r="16" spans="1:11" x14ac:dyDescent="0.45">
      <c r="A16" s="10"/>
      <c r="B16" s="21" t="s">
        <v>79</v>
      </c>
      <c r="C16" s="10"/>
      <c r="D16" s="10"/>
      <c r="E16" s="25">
        <f>SUMPRODUCT(--('02 · Établissements'!$K$10:$K$391&lt;&gt;""))/COUNTA('02 · Établissements'!$B$10:$B$391)</f>
        <v>1</v>
      </c>
      <c r="F16" s="10"/>
      <c r="G16" s="26"/>
      <c r="H16" s="20" t="s">
        <v>80</v>
      </c>
      <c r="I16" s="7" t="s">
        <v>81</v>
      </c>
      <c r="J16" s="7"/>
      <c r="K16" s="7"/>
    </row>
    <row r="17" spans="1:11" x14ac:dyDescent="0.45">
      <c r="A17" s="10"/>
      <c r="B17" s="21" t="s">
        <v>82</v>
      </c>
      <c r="C17" s="10"/>
      <c r="D17" s="10"/>
      <c r="E17" s="25">
        <f>SUMPRODUCT(--('02 · Établissements'!$J$10:$J$391&lt;&gt;""))/COUNTA('02 · Établissements'!$B$10:$B$391)</f>
        <v>1</v>
      </c>
      <c r="F17" s="10"/>
      <c r="G17" s="27"/>
      <c r="H17" s="20" t="s">
        <v>83</v>
      </c>
      <c r="I17" s="7" t="s">
        <v>84</v>
      </c>
      <c r="J17" s="7"/>
      <c r="K17" s="7"/>
    </row>
    <row r="18" spans="1:11" x14ac:dyDescent="0.45">
      <c r="A18" s="10"/>
      <c r="B18" s="21" t="s">
        <v>85</v>
      </c>
      <c r="C18" s="10"/>
      <c r="D18" s="10"/>
      <c r="E18" s="25">
        <f>SUMPRODUCT(--('02 · Établissements'!$I$10:$I$391&lt;&gt;""))/COUNTA('02 · Établissements'!$B$10:$B$391)</f>
        <v>1</v>
      </c>
      <c r="F18" s="10"/>
      <c r="G18" s="13"/>
      <c r="H18" s="20" t="s">
        <v>86</v>
      </c>
      <c r="I18" s="7" t="s">
        <v>87</v>
      </c>
      <c r="J18" s="7"/>
      <c r="K18" s="7"/>
    </row>
    <row r="19" spans="1:11" x14ac:dyDescent="0.45">
      <c r="A19" s="10"/>
      <c r="B19" s="21" t="s">
        <v>88</v>
      </c>
      <c r="C19" s="10"/>
      <c r="D19" s="10"/>
      <c r="E19" s="25">
        <f>SUMPRODUCT(--('02 · Établissements'!$L$10:$L$391&lt;&gt;""))/COUNTA('02 · Établissements'!$B$10:$B$391)</f>
        <v>1</v>
      </c>
      <c r="F19" s="10"/>
      <c r="G19" s="10"/>
      <c r="H19" s="10"/>
      <c r="I19" s="10"/>
      <c r="J19" s="10"/>
      <c r="K19" s="10"/>
    </row>
    <row r="20" spans="1:11" ht="15" customHeight="1" x14ac:dyDescent="0.45">
      <c r="A20" s="10"/>
      <c r="B20" s="20" t="s">
        <v>89</v>
      </c>
      <c r="C20" s="10"/>
      <c r="D20" s="10"/>
      <c r="E20" s="28">
        <f>SUMPRODUCT(--('02 · Établissements'!$K$10:$K$391&lt;&gt;""),--('02 · Établissements'!$J$10:$J$391&lt;&gt;""),--('02 · Établissements'!$I$10:$I$391&lt;&gt;""))/COUNTA('02 · Établissements'!$B$10:$B$391)</f>
        <v>1</v>
      </c>
      <c r="F20" s="10"/>
      <c r="G20" s="10"/>
      <c r="H20" s="3" t="s">
        <v>90</v>
      </c>
      <c r="I20" s="3"/>
      <c r="J20" s="3"/>
      <c r="K20" s="3"/>
    </row>
    <row r="21" spans="1:11" x14ac:dyDescent="0.45">
      <c r="A21" s="10"/>
      <c r="B21" s="10"/>
      <c r="C21" s="10"/>
      <c r="D21" s="10"/>
      <c r="E21" s="10"/>
      <c r="F21" s="10"/>
      <c r="G21" s="10"/>
      <c r="H21" s="3"/>
      <c r="I21" s="3"/>
      <c r="J21" s="3"/>
      <c r="K21" s="3"/>
    </row>
    <row r="22" spans="1:11" x14ac:dyDescent="0.45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spans="1:11" x14ac:dyDescent="0.45">
      <c r="A23" s="10"/>
      <c r="B23" s="15" t="s">
        <v>91</v>
      </c>
      <c r="C23" s="10"/>
      <c r="D23" s="10"/>
      <c r="E23" s="10"/>
      <c r="F23" s="10"/>
      <c r="G23" s="10"/>
      <c r="H23" s="10"/>
      <c r="I23" s="10"/>
      <c r="J23" s="10"/>
      <c r="K23" s="10"/>
    </row>
    <row r="24" spans="1:11" x14ac:dyDescent="0.45">
      <c r="A24" s="10"/>
      <c r="B24" s="29" t="s">
        <v>92</v>
      </c>
      <c r="C24" s="10"/>
      <c r="D24" s="10"/>
      <c r="E24" s="29" t="s">
        <v>93</v>
      </c>
      <c r="F24" s="10"/>
      <c r="G24" s="10"/>
      <c r="H24" s="10"/>
      <c r="I24" s="10"/>
      <c r="J24" s="10"/>
      <c r="K24" s="10"/>
    </row>
    <row r="25" spans="1:11" x14ac:dyDescent="0.45">
      <c r="A25" s="10"/>
      <c r="B25" s="21" t="s">
        <v>94</v>
      </c>
      <c r="C25" s="10"/>
      <c r="D25" s="10"/>
      <c r="E25" s="19">
        <f>COUNTIF('02 · Établissements'!$G$10:$G$391,"Lombardia")</f>
        <v>41</v>
      </c>
      <c r="F25" s="10"/>
      <c r="G25" s="10"/>
      <c r="H25" s="10"/>
      <c r="I25" s="10"/>
      <c r="J25" s="10"/>
      <c r="K25" s="10"/>
    </row>
    <row r="26" spans="1:11" x14ac:dyDescent="0.45">
      <c r="A26" s="10"/>
      <c r="B26" s="21" t="s">
        <v>95</v>
      </c>
      <c r="C26" s="10"/>
      <c r="D26" s="10"/>
      <c r="E26" s="19">
        <f>COUNTIF('02 · Établissements'!$G$10:$G$391,"Emilia-Romagna")</f>
        <v>32</v>
      </c>
      <c r="F26" s="10"/>
      <c r="G26" s="10"/>
      <c r="H26" s="10"/>
      <c r="I26" s="10"/>
      <c r="J26" s="10"/>
      <c r="K26" s="10"/>
    </row>
    <row r="27" spans="1:11" x14ac:dyDescent="0.45">
      <c r="A27" s="10"/>
      <c r="B27" s="21" t="s">
        <v>96</v>
      </c>
      <c r="C27" s="10"/>
      <c r="D27" s="10"/>
      <c r="E27" s="19">
        <f>COUNTIF('02 · Établissements'!$G$10:$G$391,"Piemonte")</f>
        <v>26</v>
      </c>
      <c r="F27" s="10"/>
      <c r="G27" s="10"/>
      <c r="H27" s="10"/>
      <c r="I27" s="10"/>
      <c r="J27" s="10"/>
      <c r="K27" s="10"/>
    </row>
    <row r="28" spans="1:11" x14ac:dyDescent="0.45">
      <c r="A28" s="10"/>
      <c r="B28" s="21" t="s">
        <v>97</v>
      </c>
      <c r="C28" s="10"/>
      <c r="D28" s="10"/>
      <c r="E28" s="19">
        <f>COUNTIF('02 · Établissements'!$G$10:$G$391,"Veneto")</f>
        <v>25</v>
      </c>
      <c r="F28" s="10"/>
      <c r="G28" s="10"/>
      <c r="H28" s="10"/>
      <c r="I28" s="10"/>
      <c r="J28" s="10"/>
      <c r="K28" s="10"/>
    </row>
    <row r="29" spans="1:11" x14ac:dyDescent="0.45">
      <c r="A29" s="10"/>
      <c r="B29" s="21" t="s">
        <v>98</v>
      </c>
      <c r="C29" s="10"/>
      <c r="D29" s="10"/>
      <c r="E29" s="19">
        <f>COUNTIF('02 · Établissements'!$G$10:$G$391,"Friuli-Venezia Giulia")</f>
        <v>11</v>
      </c>
      <c r="F29" s="10"/>
      <c r="G29" s="10"/>
      <c r="H29" s="10"/>
      <c r="I29" s="10"/>
      <c r="J29" s="10"/>
      <c r="K29" s="10"/>
    </row>
    <row r="30" spans="1:11" x14ac:dyDescent="0.45">
      <c r="A30" s="10"/>
      <c r="B30" s="21" t="s">
        <v>99</v>
      </c>
      <c r="C30" s="10"/>
      <c r="D30" s="10"/>
      <c r="E30" s="19">
        <f>COUNTIF('02 · Établissements'!$G$10:$G$391,"Liguria")</f>
        <v>7</v>
      </c>
      <c r="F30" s="10"/>
      <c r="G30" s="10"/>
      <c r="H30" s="10"/>
      <c r="I30" s="10"/>
      <c r="J30" s="10"/>
      <c r="K30" s="10"/>
    </row>
    <row r="31" spans="1:11" x14ac:dyDescent="0.45">
      <c r="A31" s="10"/>
      <c r="B31" s="21" t="s">
        <v>100</v>
      </c>
      <c r="C31" s="10"/>
      <c r="D31" s="10"/>
      <c r="E31" s="19">
        <f>COUNTIF('02 · Établissements'!$G$10:$G$391,"Trentino-Alto Adige")</f>
        <v>6</v>
      </c>
      <c r="F31" s="10"/>
      <c r="G31" s="10"/>
      <c r="H31" s="10"/>
      <c r="I31" s="10"/>
      <c r="J31" s="10"/>
      <c r="K31" s="10"/>
    </row>
    <row r="32" spans="1:11" x14ac:dyDescent="0.45">
      <c r="A32" s="10"/>
      <c r="B32" s="21" t="s">
        <v>101</v>
      </c>
      <c r="C32" s="10"/>
      <c r="D32" s="10"/>
      <c r="E32" s="19">
        <f>COUNTIF('02 · Établissements'!$G$10:$G$391,"Valle d'Aosta")</f>
        <v>3</v>
      </c>
      <c r="F32" s="10"/>
      <c r="G32" s="10"/>
      <c r="H32" s="10"/>
      <c r="I32" s="10"/>
      <c r="J32" s="10"/>
      <c r="K32" s="10"/>
    </row>
    <row r="33" spans="1:11" x14ac:dyDescent="0.45">
      <c r="A33" s="10"/>
      <c r="B33" s="21" t="s">
        <v>102</v>
      </c>
      <c r="C33" s="10"/>
      <c r="D33" s="10"/>
      <c r="E33" s="19">
        <f>COUNTIF('02 · Établissements'!$G$10:$G$391,"Lazio")</f>
        <v>36</v>
      </c>
      <c r="F33" s="10"/>
      <c r="G33" s="10"/>
      <c r="H33" s="10"/>
      <c r="I33" s="10"/>
      <c r="J33" s="10"/>
      <c r="K33" s="10"/>
    </row>
    <row r="34" spans="1:11" x14ac:dyDescent="0.45">
      <c r="A34" s="10"/>
      <c r="B34" s="21" t="s">
        <v>103</v>
      </c>
      <c r="C34" s="10"/>
      <c r="D34" s="10"/>
      <c r="E34" s="19">
        <f>COUNTIF('02 · Établissements'!$G$10:$G$391,"Toscana")</f>
        <v>28</v>
      </c>
      <c r="F34" s="10"/>
      <c r="G34" s="10"/>
      <c r="H34" s="10"/>
      <c r="I34" s="10"/>
      <c r="J34" s="10"/>
      <c r="K34" s="10"/>
    </row>
    <row r="35" spans="1:11" x14ac:dyDescent="0.45">
      <c r="A35" s="10"/>
      <c r="B35" s="21" t="s">
        <v>104</v>
      </c>
      <c r="C35" s="10"/>
      <c r="D35" s="10"/>
      <c r="E35" s="19">
        <f>COUNTIF('02 · Établissements'!$G$10:$G$391,"Umbria")</f>
        <v>11</v>
      </c>
      <c r="F35" s="10"/>
      <c r="G35" s="10"/>
      <c r="H35" s="10"/>
      <c r="I35" s="10"/>
      <c r="J35" s="10"/>
      <c r="K35" s="10"/>
    </row>
    <row r="36" spans="1:11" x14ac:dyDescent="0.45">
      <c r="A36" s="10"/>
      <c r="B36" s="21" t="s">
        <v>105</v>
      </c>
      <c r="C36" s="10"/>
      <c r="D36" s="10"/>
      <c r="E36" s="19">
        <f>COUNTIF('02 · Établissements'!$G$10:$G$391,"Sicilia")</f>
        <v>46</v>
      </c>
      <c r="F36" s="10"/>
      <c r="G36" s="10"/>
      <c r="H36" s="10"/>
      <c r="I36" s="10"/>
      <c r="J36" s="10"/>
      <c r="K36" s="10"/>
    </row>
    <row r="37" spans="1:11" x14ac:dyDescent="0.45">
      <c r="A37" s="10"/>
      <c r="B37" s="21" t="s">
        <v>106</v>
      </c>
      <c r="C37" s="10"/>
      <c r="D37" s="10"/>
      <c r="E37" s="19">
        <f>COUNTIF('02 · Établissements'!$G$10:$G$391,"Campania")</f>
        <v>31</v>
      </c>
      <c r="F37" s="10"/>
      <c r="G37" s="10"/>
      <c r="H37" s="10"/>
      <c r="I37" s="10"/>
      <c r="J37" s="10"/>
      <c r="K37" s="10"/>
    </row>
    <row r="38" spans="1:11" x14ac:dyDescent="0.45">
      <c r="A38" s="10"/>
      <c r="B38" s="21" t="s">
        <v>107</v>
      </c>
      <c r="C38" s="10"/>
      <c r="D38" s="10"/>
      <c r="E38" s="19">
        <f>COUNTIF('02 · Établissements'!$G$10:$G$391,"Puglia")</f>
        <v>24</v>
      </c>
      <c r="F38" s="10"/>
      <c r="G38" s="10"/>
      <c r="H38" s="10"/>
      <c r="I38" s="10"/>
      <c r="J38" s="10"/>
      <c r="K38" s="10"/>
    </row>
    <row r="39" spans="1:11" x14ac:dyDescent="0.45">
      <c r="A39" s="10"/>
      <c r="B39" s="21" t="s">
        <v>108</v>
      </c>
      <c r="C39" s="10"/>
      <c r="D39" s="10"/>
      <c r="E39" s="19">
        <f>COUNTIF('02 · Établissements'!$G$10:$G$391,"Calabria")</f>
        <v>25</v>
      </c>
      <c r="F39" s="10"/>
      <c r="G39" s="10"/>
      <c r="H39" s="10"/>
      <c r="I39" s="10"/>
      <c r="J39" s="10"/>
      <c r="K39" s="10"/>
    </row>
    <row r="40" spans="1:11" x14ac:dyDescent="0.45">
      <c r="A40" s="10"/>
      <c r="B40" s="21" t="s">
        <v>109</v>
      </c>
      <c r="C40" s="10"/>
      <c r="D40" s="10"/>
      <c r="E40" s="19">
        <f>COUNTIF('02 · Établissements'!$G$10:$G$391,"Sardegna")</f>
        <v>15</v>
      </c>
      <c r="F40" s="10"/>
      <c r="G40" s="10"/>
      <c r="H40" s="10"/>
      <c r="I40" s="10"/>
      <c r="J40" s="10"/>
      <c r="K40" s="10"/>
    </row>
    <row r="41" spans="1:11" x14ac:dyDescent="0.45">
      <c r="A41" s="10"/>
      <c r="B41" s="21" t="s">
        <v>110</v>
      </c>
      <c r="C41" s="10"/>
      <c r="D41" s="10"/>
      <c r="E41" s="19">
        <f>COUNTIF('02 · Établissements'!$G$10:$G$391,"Basilicata")</f>
        <v>7</v>
      </c>
      <c r="F41" s="10"/>
      <c r="G41" s="10"/>
      <c r="H41" s="10"/>
      <c r="I41" s="10"/>
      <c r="J41" s="10"/>
      <c r="K41" s="10"/>
    </row>
    <row r="42" spans="1:11" x14ac:dyDescent="0.45">
      <c r="A42" s="10"/>
      <c r="B42" s="21" t="s">
        <v>111</v>
      </c>
      <c r="C42" s="10"/>
      <c r="D42" s="10"/>
      <c r="E42" s="19">
        <f>COUNTIF('02 · Établissements'!$G$10:$G$391,"Molise")</f>
        <v>8</v>
      </c>
      <c r="F42" s="10"/>
      <c r="G42" s="10"/>
      <c r="H42" s="10"/>
      <c r="I42" s="10"/>
      <c r="J42" s="10"/>
      <c r="K42" s="10"/>
    </row>
    <row r="43" spans="1:11" x14ac:dyDescent="0.4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</row>
    <row r="44" spans="1:11" x14ac:dyDescent="0.4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</row>
    <row r="45" spans="1:11" x14ac:dyDescent="0.45">
      <c r="A45" s="10"/>
      <c r="B45" s="4" t="s">
        <v>64</v>
      </c>
      <c r="C45" s="4"/>
      <c r="D45" s="4"/>
      <c r="E45" s="4"/>
      <c r="F45" s="4"/>
      <c r="G45" s="4"/>
      <c r="H45" s="4"/>
      <c r="I45" s="4"/>
      <c r="J45" s="4"/>
      <c r="K45" s="4"/>
    </row>
    <row r="46" spans="1:11" x14ac:dyDescent="0.4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4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x14ac:dyDescent="0.4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4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4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4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10"/>
    </row>
    <row r="52" spans="1:11" x14ac:dyDescent="0.4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</row>
    <row r="53" spans="1:11" x14ac:dyDescent="0.4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10"/>
    </row>
    <row r="54" spans="1:11" x14ac:dyDescent="0.4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10"/>
    </row>
    <row r="55" spans="1:11" x14ac:dyDescent="0.45">
      <c r="A55" s="10"/>
      <c r="B55" s="10"/>
      <c r="C55" s="10"/>
      <c r="D55" s="10"/>
      <c r="E55" s="10"/>
      <c r="F55" s="10"/>
      <c r="G55" s="10"/>
      <c r="H55" s="10"/>
      <c r="I55" s="10"/>
      <c r="J55" s="10"/>
      <c r="K55" s="10"/>
    </row>
    <row r="56" spans="1:11" x14ac:dyDescent="0.45">
      <c r="A56" s="10"/>
      <c r="B56" s="10"/>
      <c r="C56" s="10"/>
      <c r="D56" s="10"/>
      <c r="E56" s="10"/>
      <c r="F56" s="10"/>
      <c r="G56" s="10"/>
      <c r="H56" s="10"/>
      <c r="I56" s="10"/>
      <c r="J56" s="10"/>
      <c r="K56" s="10"/>
    </row>
    <row r="57" spans="1:11" x14ac:dyDescent="0.4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</row>
    <row r="58" spans="1:11" x14ac:dyDescent="0.45">
      <c r="A58" s="10"/>
      <c r="B58" s="10"/>
      <c r="C58" s="10"/>
      <c r="D58" s="10"/>
      <c r="E58" s="10"/>
      <c r="F58" s="10"/>
      <c r="G58" s="10"/>
      <c r="H58" s="10"/>
      <c r="I58" s="10"/>
      <c r="J58" s="10"/>
      <c r="K58" s="10"/>
    </row>
    <row r="59" spans="1:11" x14ac:dyDescent="0.45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</row>
  </sheetData>
  <mergeCells count="8">
    <mergeCell ref="I18:K18"/>
    <mergeCell ref="H20:K21"/>
    <mergeCell ref="B45:K45"/>
    <mergeCell ref="B5:K5"/>
    <mergeCell ref="B6:K6"/>
    <mergeCell ref="H13:K13"/>
    <mergeCell ref="I16:K16"/>
    <mergeCell ref="I17:K17"/>
  </mergeCells>
  <conditionalFormatting sqref="E16:E19">
    <cfRule type="dataBar" priority="2">
      <dataBar>
        <cfvo type="num" val="0"/>
        <cfvo type="num" val="1"/>
        <color rgb="FF1A2E5E"/>
      </dataBar>
      <extLst>
        <ext xmlns:x14="http://schemas.microsoft.com/office/spreadsheetml/2009/9/main" uri="{B025F937-C7B1-47D3-B67F-A62EFF666E3E}">
          <x14:id>{3CC9D358-44E1-4DE4-8529-FC90C4FE5CD2}</x14:id>
        </ext>
      </extLst>
    </cfRule>
  </conditionalFormatting>
  <conditionalFormatting sqref="E25:E42">
    <cfRule type="dataBar" priority="3">
      <dataBar>
        <cfvo type="num" val="0"/>
        <cfvo type="max"/>
        <color rgb="FF9AA7C7"/>
      </dataBar>
      <extLst>
        <ext xmlns:x14="http://schemas.microsoft.com/office/spreadsheetml/2009/9/main" uri="{B025F937-C7B1-47D3-B67F-A62EFF666E3E}">
          <x14:id>{E8CB6B5E-C5C6-4E18-BCD0-912D7ABB9695}</x14:id>
        </ext>
      </extLst>
    </cfRule>
  </conditionalFormatting>
  <pageMargins left="0.75" right="0.75" top="1" bottom="1" header="0.511811023622047" footer="0.511811023622047"/>
  <pageSetup paperSize="9"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CC9D358-44E1-4DE4-8529-FC90C4FE5CD2}">
            <x14:dataBar axisPosition="none">
              <x14:cfvo type="num">
                <xm:f>0</xm:f>
              </x14:cfvo>
              <x14:cfvo type="num">
                <xm:f>1</xm:f>
              </x14:cfvo>
              <x14:negativeFillColor rgb="FF1A2E5E"/>
            </x14:dataBar>
          </x14:cfRule>
          <xm:sqref>E16:E19</xm:sqref>
        </x14:conditionalFormatting>
        <x14:conditionalFormatting xmlns:xm="http://schemas.microsoft.com/office/excel/2006/main">
          <x14:cfRule type="dataBar" id="{E8CB6B5E-C5C6-4E18-BCD0-912D7ABB9695}">
            <x14:dataBar axisPosition="none">
              <x14:cfvo type="num">
                <xm:f>0</xm:f>
              </x14:cfvo>
              <x14:cfvo type="max"/>
              <x14:negativeFillColor rgb="FF9AA7C7"/>
            </x14:dataBar>
          </x14:cfRule>
          <xm:sqref>E25:E42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1A2E5E"/>
  </sheetPr>
  <dimension ref="A1:AH394"/>
  <sheetViews>
    <sheetView showGridLines="0" zoomScaleNormal="100" workbookViewId="0">
      <pane xSplit="3" ySplit="9" topLeftCell="D10" activePane="bottomRight" state="frozen"/>
      <selection pane="topRight" activeCell="D1" sqref="D1"/>
      <selection pane="bottomLeft" activeCell="A10" sqref="A10"/>
      <selection pane="bottomRight"/>
    </sheetView>
  </sheetViews>
  <sheetFormatPr baseColWidth="10" defaultColWidth="8.6640625" defaultRowHeight="14.25" x14ac:dyDescent="0.45"/>
  <cols>
    <col min="1" max="1" width="2.19921875" customWidth="1"/>
    <col min="2" max="2" width="9" customWidth="1"/>
    <col min="3" max="3" width="34" customWidth="1"/>
    <col min="4" max="4" width="18" customWidth="1"/>
    <col min="5" max="6" width="14" customWidth="1"/>
    <col min="7" max="7" width="11" customWidth="1"/>
    <col min="8" max="8" width="26" customWidth="1"/>
    <col min="9" max="9" width="15" customWidth="1"/>
    <col min="10" max="10" width="24" customWidth="1"/>
    <col min="11" max="11" width="22" customWidth="1"/>
    <col min="12" max="12" width="18" customWidth="1"/>
    <col min="13" max="13" width="8" customWidth="1"/>
    <col min="14" max="14" width="13" customWidth="1"/>
    <col min="15" max="15" width="16" customWidth="1"/>
    <col min="16" max="16" width="22" customWidth="1"/>
    <col min="17" max="17" width="40" customWidth="1"/>
    <col min="18" max="18" width="30" customWidth="1"/>
    <col min="19" max="19" width="26" customWidth="1"/>
    <col min="20" max="20" width="10" customWidth="1"/>
    <col min="21" max="21" width="22" customWidth="1"/>
    <col min="22" max="22" width="16" customWidth="1"/>
    <col min="23" max="23" width="13" customWidth="1"/>
    <col min="24" max="24" width="18" customWidth="1"/>
    <col min="25" max="25" width="14" customWidth="1"/>
    <col min="26" max="28" width="8" customWidth="1"/>
    <col min="29" max="30" width="9" customWidth="1"/>
    <col min="31" max="31" width="8" customWidth="1"/>
    <col min="32" max="32" width="36" customWidth="1"/>
    <col min="34" max="34" width="13" hidden="1" customWidth="1"/>
  </cols>
  <sheetData>
    <row r="1" spans="1:34" x14ac:dyDescent="0.4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</row>
    <row r="2" spans="1:34" x14ac:dyDescent="0.45">
      <c r="A2" s="10"/>
      <c r="B2" s="11" t="s">
        <v>112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</row>
    <row r="3" spans="1:34" ht="30" customHeight="1" x14ac:dyDescent="0.7">
      <c r="A3" s="10"/>
      <c r="B3" s="12" t="s">
        <v>17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4" ht="3.75" customHeight="1" x14ac:dyDescent="0.45">
      <c r="A4" s="10"/>
      <c r="B4" s="13"/>
      <c r="C4" s="13"/>
      <c r="D4" s="13"/>
      <c r="E4" s="1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</row>
    <row r="5" spans="1:34" x14ac:dyDescent="0.45">
      <c r="A5" s="10"/>
      <c r="B5" s="9" t="s">
        <v>113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</row>
    <row r="6" spans="1:34" ht="19.5" customHeight="1" x14ac:dyDescent="0.45">
      <c r="A6" s="10"/>
      <c r="B6" s="8" t="s">
        <v>114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4" x14ac:dyDescent="0.45">
      <c r="A7" s="10"/>
      <c r="B7" s="14" t="s">
        <v>115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</row>
    <row r="8" spans="1:34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</row>
    <row r="9" spans="1:34" ht="30" customHeight="1" x14ac:dyDescent="0.45">
      <c r="B9" s="30" t="s">
        <v>116</v>
      </c>
      <c r="C9" s="30" t="s">
        <v>117</v>
      </c>
      <c r="D9" s="30" t="s">
        <v>118</v>
      </c>
      <c r="E9" s="30" t="s">
        <v>119</v>
      </c>
      <c r="F9" s="30" t="s">
        <v>120</v>
      </c>
      <c r="G9" s="30" t="s">
        <v>92</v>
      </c>
      <c r="H9" s="30" t="s">
        <v>121</v>
      </c>
      <c r="I9" s="30" t="s">
        <v>85</v>
      </c>
      <c r="J9" s="30" t="s">
        <v>122</v>
      </c>
      <c r="K9" s="30" t="s">
        <v>79</v>
      </c>
      <c r="L9" s="30" t="s">
        <v>88</v>
      </c>
      <c r="M9" s="30" t="s">
        <v>123</v>
      </c>
      <c r="N9" s="30" t="s">
        <v>124</v>
      </c>
      <c r="O9" s="30" t="s">
        <v>125</v>
      </c>
      <c r="P9" s="30" t="s">
        <v>126</v>
      </c>
      <c r="Q9" s="30" t="s">
        <v>127</v>
      </c>
      <c r="R9" s="30" t="s">
        <v>128</v>
      </c>
      <c r="S9" s="30" t="s">
        <v>129</v>
      </c>
      <c r="T9" s="30" t="s">
        <v>130</v>
      </c>
      <c r="U9" s="30" t="s">
        <v>60</v>
      </c>
      <c r="V9" s="30" t="s">
        <v>131</v>
      </c>
      <c r="W9" s="30" t="s">
        <v>132</v>
      </c>
      <c r="X9" s="30" t="s">
        <v>133</v>
      </c>
      <c r="Y9" s="30" t="s">
        <v>134</v>
      </c>
      <c r="Z9" s="30" t="s">
        <v>135</v>
      </c>
      <c r="AA9" s="30" t="s">
        <v>136</v>
      </c>
      <c r="AB9" s="30" t="s">
        <v>137</v>
      </c>
      <c r="AC9" s="30" t="s">
        <v>138</v>
      </c>
      <c r="AD9" s="30" t="s">
        <v>139</v>
      </c>
      <c r="AE9" s="30" t="s">
        <v>140</v>
      </c>
      <c r="AF9" s="30" t="s">
        <v>141</v>
      </c>
      <c r="AG9" s="30" t="s">
        <v>142</v>
      </c>
      <c r="AH9" s="31" t="s">
        <v>143</v>
      </c>
    </row>
    <row r="10" spans="1:34" ht="23.25" x14ac:dyDescent="0.45">
      <c r="B10" s="32" t="s">
        <v>144</v>
      </c>
      <c r="C10" s="32" t="s">
        <v>145</v>
      </c>
      <c r="D10" s="32" t="s">
        <v>146</v>
      </c>
      <c r="E10" s="32" t="s">
        <v>147</v>
      </c>
      <c r="F10" s="32" t="s">
        <v>147</v>
      </c>
      <c r="G10" s="32" t="s">
        <v>94</v>
      </c>
      <c r="H10" s="32" t="s">
        <v>148</v>
      </c>
      <c r="I10" s="32" t="s">
        <v>149</v>
      </c>
      <c r="J10" s="32" t="s">
        <v>150</v>
      </c>
      <c r="K10" s="32" t="s">
        <v>151</v>
      </c>
      <c r="L10" s="32" t="s">
        <v>152</v>
      </c>
      <c r="M10" s="32" t="s">
        <v>153</v>
      </c>
      <c r="N10" s="32" t="s">
        <v>154</v>
      </c>
      <c r="O10" s="32" t="s">
        <v>155</v>
      </c>
      <c r="P10" s="32" t="s">
        <v>156</v>
      </c>
      <c r="Q10" s="32" t="s">
        <v>157</v>
      </c>
      <c r="R10" s="33" t="s">
        <v>158</v>
      </c>
      <c r="S10" s="33" t="s">
        <v>159</v>
      </c>
      <c r="T10" s="32" t="s">
        <v>160</v>
      </c>
      <c r="U10" s="32" t="s">
        <v>161</v>
      </c>
      <c r="V10" s="32" t="s">
        <v>162</v>
      </c>
      <c r="W10" s="32" t="s">
        <v>163</v>
      </c>
      <c r="X10" s="32" t="s">
        <v>164</v>
      </c>
      <c r="Y10" s="32" t="s">
        <v>165</v>
      </c>
      <c r="Z10" s="32" t="s">
        <v>166</v>
      </c>
      <c r="AA10" s="34">
        <f t="shared" ref="AA10:AA73" si="0">MIN(10,IF(N10="Oui",4,0)+IF(OR(O10="Oui",O10="Très probable"),3,0)+IF(OR(ISNUMBER(SEARCH("Linguistico",D10)),ISNUMBER(SEARCH("Classico",D10))),2,0)+IF(ISNUMBER(SEARCH("Liceo",D10)),1,0))</f>
        <v>10</v>
      </c>
      <c r="AB10" s="34">
        <f t="shared" ref="AB10:AB73" si="1">MIN(10,IF(K10&lt;&gt;"",3,0)+IF(J10&lt;&gt;"",3,0)+IF(I10&lt;&gt;"",2,0)+IF(L10&lt;&gt;"",2,0))</f>
        <v>10</v>
      </c>
      <c r="AC10" s="34">
        <f t="shared" ref="AC10:AC73" si="2">MIN(10,IF(S10&lt;&gt;"",3,0)+IF(AND(X10&lt;&gt;"",X10&lt;&gt;"À renseigner"),4,0)+IF(AND(Y10&lt;&gt;"",Y10&lt;&gt;"Aucun"),3,0))</f>
        <v>3</v>
      </c>
      <c r="AD10" s="34">
        <f t="shared" ref="AD10:AD73" si="3">AA10+AB10+AC10</f>
        <v>23</v>
      </c>
      <c r="AE10" s="34">
        <v>1</v>
      </c>
      <c r="AF10" s="34" t="str">
        <f t="shared" ref="AF10:AF73" si="4">IF(AD10="","",IF(AND(AD10&gt;=24,AE10&gt;=2),"A",IF(AD10&gt;=19,"B",IF(AD10&gt;=14,"C","D"))))</f>
        <v>B</v>
      </c>
      <c r="AG10" s="35" t="s">
        <v>167</v>
      </c>
      <c r="AH10" s="36">
        <f t="shared" ref="AH10:AH73" si="5">AD10+ROW()/100000</f>
        <v>23.0001</v>
      </c>
    </row>
    <row r="11" spans="1:34" ht="23.25" x14ac:dyDescent="0.45">
      <c r="B11" s="32" t="s">
        <v>168</v>
      </c>
      <c r="C11" s="32" t="s">
        <v>169</v>
      </c>
      <c r="D11" s="32" t="s">
        <v>170</v>
      </c>
      <c r="E11" s="32" t="s">
        <v>147</v>
      </c>
      <c r="F11" s="32" t="s">
        <v>147</v>
      </c>
      <c r="G11" s="32" t="s">
        <v>94</v>
      </c>
      <c r="H11" s="32" t="s">
        <v>148</v>
      </c>
      <c r="I11" s="32" t="s">
        <v>171</v>
      </c>
      <c r="J11" s="32" t="s">
        <v>172</v>
      </c>
      <c r="K11" s="32" t="s">
        <v>173</v>
      </c>
      <c r="L11" s="32" t="s">
        <v>174</v>
      </c>
      <c r="M11" s="32" t="s">
        <v>153</v>
      </c>
      <c r="N11" s="32" t="s">
        <v>154</v>
      </c>
      <c r="O11" s="32" t="s">
        <v>155</v>
      </c>
      <c r="P11" s="32" t="s">
        <v>175</v>
      </c>
      <c r="Q11" s="32" t="s">
        <v>176</v>
      </c>
      <c r="R11" s="33" t="s">
        <v>177</v>
      </c>
      <c r="S11" s="33" t="s">
        <v>159</v>
      </c>
      <c r="T11" s="32" t="s">
        <v>160</v>
      </c>
      <c r="U11" s="32" t="s">
        <v>161</v>
      </c>
      <c r="V11" s="32" t="s">
        <v>178</v>
      </c>
      <c r="W11" s="32" t="s">
        <v>163</v>
      </c>
      <c r="X11" s="32" t="s">
        <v>164</v>
      </c>
      <c r="Y11" s="32" t="s">
        <v>165</v>
      </c>
      <c r="Z11" s="32" t="s">
        <v>166</v>
      </c>
      <c r="AA11" s="34">
        <f t="shared" si="0"/>
        <v>10</v>
      </c>
      <c r="AB11" s="34">
        <f t="shared" si="1"/>
        <v>10</v>
      </c>
      <c r="AC11" s="34">
        <f t="shared" si="2"/>
        <v>3</v>
      </c>
      <c r="AD11" s="34">
        <f t="shared" si="3"/>
        <v>23</v>
      </c>
      <c r="AE11" s="34">
        <v>1</v>
      </c>
      <c r="AF11" s="34" t="str">
        <f t="shared" si="4"/>
        <v>B</v>
      </c>
      <c r="AG11" s="35" t="s">
        <v>179</v>
      </c>
      <c r="AH11" s="36">
        <f t="shared" si="5"/>
        <v>23.000109999999999</v>
      </c>
    </row>
    <row r="12" spans="1:34" ht="23.25" x14ac:dyDescent="0.45">
      <c r="B12" s="32" t="s">
        <v>180</v>
      </c>
      <c r="C12" s="32" t="s">
        <v>181</v>
      </c>
      <c r="D12" s="32" t="s">
        <v>182</v>
      </c>
      <c r="E12" s="32" t="s">
        <v>147</v>
      </c>
      <c r="F12" s="32" t="s">
        <v>147</v>
      </c>
      <c r="G12" s="32" t="s">
        <v>94</v>
      </c>
      <c r="H12" s="32" t="s">
        <v>148</v>
      </c>
      <c r="I12" s="32" t="s">
        <v>183</v>
      </c>
      <c r="J12" s="32" t="s">
        <v>184</v>
      </c>
      <c r="K12" s="32" t="s">
        <v>185</v>
      </c>
      <c r="L12" s="32" t="s">
        <v>186</v>
      </c>
      <c r="M12" s="32" t="s">
        <v>153</v>
      </c>
      <c r="N12" s="32" t="s">
        <v>154</v>
      </c>
      <c r="O12" s="32" t="s">
        <v>155</v>
      </c>
      <c r="P12" s="32" t="s">
        <v>187</v>
      </c>
      <c r="Q12" s="32" t="s">
        <v>188</v>
      </c>
      <c r="R12" s="33" t="s">
        <v>189</v>
      </c>
      <c r="S12" s="33" t="s">
        <v>159</v>
      </c>
      <c r="T12" s="32" t="s">
        <v>190</v>
      </c>
      <c r="U12" s="32" t="s">
        <v>161</v>
      </c>
      <c r="V12" s="32" t="s">
        <v>162</v>
      </c>
      <c r="W12" s="32" t="s">
        <v>163</v>
      </c>
      <c r="X12" s="32" t="s">
        <v>164</v>
      </c>
      <c r="Y12" s="32" t="s">
        <v>165</v>
      </c>
      <c r="Z12" s="32" t="s">
        <v>166</v>
      </c>
      <c r="AA12" s="34">
        <f t="shared" si="0"/>
        <v>10</v>
      </c>
      <c r="AB12" s="34">
        <f t="shared" si="1"/>
        <v>10</v>
      </c>
      <c r="AC12" s="34">
        <f t="shared" si="2"/>
        <v>3</v>
      </c>
      <c r="AD12" s="34">
        <f t="shared" si="3"/>
        <v>23</v>
      </c>
      <c r="AE12" s="34">
        <v>1</v>
      </c>
      <c r="AF12" s="34" t="str">
        <f t="shared" si="4"/>
        <v>B</v>
      </c>
      <c r="AG12" s="35" t="s">
        <v>191</v>
      </c>
      <c r="AH12" s="36">
        <f t="shared" si="5"/>
        <v>23.000119999999999</v>
      </c>
    </row>
    <row r="13" spans="1:34" ht="23.25" x14ac:dyDescent="0.45">
      <c r="B13" s="32" t="s">
        <v>192</v>
      </c>
      <c r="C13" s="32" t="s">
        <v>193</v>
      </c>
      <c r="D13" s="32" t="s">
        <v>194</v>
      </c>
      <c r="E13" s="32" t="s">
        <v>147</v>
      </c>
      <c r="F13" s="32" t="s">
        <v>147</v>
      </c>
      <c r="G13" s="32" t="s">
        <v>94</v>
      </c>
      <c r="H13" s="32" t="s">
        <v>148</v>
      </c>
      <c r="I13" s="32" t="s">
        <v>195</v>
      </c>
      <c r="J13" s="32" t="s">
        <v>196</v>
      </c>
      <c r="K13" s="32" t="s">
        <v>197</v>
      </c>
      <c r="L13" s="32" t="s">
        <v>198</v>
      </c>
      <c r="M13" s="32" t="s">
        <v>153</v>
      </c>
      <c r="N13" s="32" t="s">
        <v>154</v>
      </c>
      <c r="O13" s="32" t="s">
        <v>155</v>
      </c>
      <c r="P13" s="32" t="s">
        <v>199</v>
      </c>
      <c r="Q13" s="32" t="s">
        <v>200</v>
      </c>
      <c r="R13" s="33" t="s">
        <v>201</v>
      </c>
      <c r="S13" s="33" t="s">
        <v>202</v>
      </c>
      <c r="T13" s="32" t="s">
        <v>203</v>
      </c>
      <c r="U13" s="32" t="s">
        <v>161</v>
      </c>
      <c r="V13" s="32" t="s">
        <v>204</v>
      </c>
      <c r="W13" s="32" t="s">
        <v>205</v>
      </c>
      <c r="X13" s="32" t="s">
        <v>164</v>
      </c>
      <c r="Y13" s="32" t="s">
        <v>206</v>
      </c>
      <c r="Z13" s="32" t="s">
        <v>166</v>
      </c>
      <c r="AA13" s="34">
        <f t="shared" si="0"/>
        <v>8</v>
      </c>
      <c r="AB13" s="34">
        <f t="shared" si="1"/>
        <v>10</v>
      </c>
      <c r="AC13" s="34">
        <f t="shared" si="2"/>
        <v>6</v>
      </c>
      <c r="AD13" s="34">
        <f t="shared" si="3"/>
        <v>24</v>
      </c>
      <c r="AE13" s="34">
        <v>1</v>
      </c>
      <c r="AF13" s="34" t="str">
        <f t="shared" si="4"/>
        <v>B</v>
      </c>
      <c r="AG13" s="35" t="s">
        <v>207</v>
      </c>
      <c r="AH13" s="36">
        <f t="shared" si="5"/>
        <v>24.000129999999999</v>
      </c>
    </row>
    <row r="14" spans="1:34" ht="23.25" x14ac:dyDescent="0.45">
      <c r="B14" s="32" t="s">
        <v>208</v>
      </c>
      <c r="C14" s="32" t="s">
        <v>209</v>
      </c>
      <c r="D14" s="32" t="s">
        <v>210</v>
      </c>
      <c r="E14" s="32" t="s">
        <v>147</v>
      </c>
      <c r="F14" s="32" t="s">
        <v>147</v>
      </c>
      <c r="G14" s="32" t="s">
        <v>94</v>
      </c>
      <c r="H14" s="32" t="s">
        <v>148</v>
      </c>
      <c r="I14" s="32" t="s">
        <v>211</v>
      </c>
      <c r="J14" s="32" t="s">
        <v>212</v>
      </c>
      <c r="K14" s="32" t="s">
        <v>213</v>
      </c>
      <c r="L14" s="32" t="s">
        <v>214</v>
      </c>
      <c r="M14" s="32" t="s">
        <v>153</v>
      </c>
      <c r="N14" s="32" t="s">
        <v>154</v>
      </c>
      <c r="O14" s="32" t="s">
        <v>155</v>
      </c>
      <c r="P14" s="32" t="s">
        <v>215</v>
      </c>
      <c r="Q14" s="32" t="s">
        <v>216</v>
      </c>
      <c r="R14" s="33" t="s">
        <v>217</v>
      </c>
      <c r="S14" s="33" t="s">
        <v>159</v>
      </c>
      <c r="T14" s="32" t="s">
        <v>218</v>
      </c>
      <c r="U14" s="32" t="s">
        <v>161</v>
      </c>
      <c r="V14" s="32" t="s">
        <v>162</v>
      </c>
      <c r="W14" s="32" t="s">
        <v>163</v>
      </c>
      <c r="X14" s="32" t="s">
        <v>164</v>
      </c>
      <c r="Y14" s="32" t="s">
        <v>165</v>
      </c>
      <c r="Z14" s="32" t="s">
        <v>166</v>
      </c>
      <c r="AA14" s="34">
        <f t="shared" si="0"/>
        <v>10</v>
      </c>
      <c r="AB14" s="34">
        <f t="shared" si="1"/>
        <v>10</v>
      </c>
      <c r="AC14" s="34">
        <f t="shared" si="2"/>
        <v>3</v>
      </c>
      <c r="AD14" s="34">
        <f t="shared" si="3"/>
        <v>23</v>
      </c>
      <c r="AE14" s="34">
        <v>1</v>
      </c>
      <c r="AF14" s="34" t="str">
        <f t="shared" si="4"/>
        <v>B</v>
      </c>
      <c r="AG14" s="35" t="s">
        <v>219</v>
      </c>
      <c r="AH14" s="36">
        <f t="shared" si="5"/>
        <v>23.000139999999998</v>
      </c>
    </row>
    <row r="15" spans="1:34" ht="34.9" x14ac:dyDescent="0.45">
      <c r="B15" s="32" t="s">
        <v>220</v>
      </c>
      <c r="C15" s="32" t="s">
        <v>221</v>
      </c>
      <c r="D15" s="32" t="s">
        <v>222</v>
      </c>
      <c r="E15" s="32" t="s">
        <v>223</v>
      </c>
      <c r="F15" s="32" t="s">
        <v>223</v>
      </c>
      <c r="G15" s="32" t="s">
        <v>97</v>
      </c>
      <c r="H15" s="32" t="s">
        <v>148</v>
      </c>
      <c r="I15" s="32" t="s">
        <v>224</v>
      </c>
      <c r="J15" s="32" t="s">
        <v>225</v>
      </c>
      <c r="K15" s="32" t="s">
        <v>226</v>
      </c>
      <c r="L15" s="32" t="s">
        <v>227</v>
      </c>
      <c r="M15" s="32" t="s">
        <v>153</v>
      </c>
      <c r="N15" s="32" t="s">
        <v>154</v>
      </c>
      <c r="O15" s="32" t="s">
        <v>155</v>
      </c>
      <c r="P15" s="32" t="s">
        <v>228</v>
      </c>
      <c r="Q15" s="32" t="s">
        <v>229</v>
      </c>
      <c r="R15" s="33" t="s">
        <v>230</v>
      </c>
      <c r="S15" s="33" t="s">
        <v>159</v>
      </c>
      <c r="T15" s="32" t="s">
        <v>231</v>
      </c>
      <c r="U15" s="32" t="s">
        <v>161</v>
      </c>
      <c r="V15" s="32" t="s">
        <v>232</v>
      </c>
      <c r="W15" s="32" t="s">
        <v>163</v>
      </c>
      <c r="X15" s="32" t="s">
        <v>164</v>
      </c>
      <c r="Y15" s="32" t="s">
        <v>165</v>
      </c>
      <c r="Z15" s="32" t="s">
        <v>166</v>
      </c>
      <c r="AA15" s="34">
        <f t="shared" si="0"/>
        <v>10</v>
      </c>
      <c r="AB15" s="34">
        <f t="shared" si="1"/>
        <v>10</v>
      </c>
      <c r="AC15" s="34">
        <f t="shared" si="2"/>
        <v>3</v>
      </c>
      <c r="AD15" s="34">
        <f t="shared" si="3"/>
        <v>23</v>
      </c>
      <c r="AE15" s="34">
        <v>1</v>
      </c>
      <c r="AF15" s="34" t="str">
        <f t="shared" si="4"/>
        <v>B</v>
      </c>
      <c r="AG15" s="35" t="s">
        <v>233</v>
      </c>
      <c r="AH15" s="36">
        <f t="shared" si="5"/>
        <v>23.000150000000001</v>
      </c>
    </row>
    <row r="16" spans="1:34" ht="34.9" x14ac:dyDescent="0.45">
      <c r="B16" s="32" t="s">
        <v>234</v>
      </c>
      <c r="C16" s="32" t="s">
        <v>235</v>
      </c>
      <c r="D16" s="32" t="s">
        <v>194</v>
      </c>
      <c r="E16" s="32" t="s">
        <v>236</v>
      </c>
      <c r="F16" s="32" t="s">
        <v>236</v>
      </c>
      <c r="G16" s="32" t="s">
        <v>97</v>
      </c>
      <c r="H16" s="32" t="s">
        <v>148</v>
      </c>
      <c r="I16" s="32" t="s">
        <v>237</v>
      </c>
      <c r="J16" s="32" t="s">
        <v>238</v>
      </c>
      <c r="K16" s="32" t="s">
        <v>239</v>
      </c>
      <c r="L16" s="32" t="s">
        <v>240</v>
      </c>
      <c r="M16" s="32" t="s">
        <v>153</v>
      </c>
      <c r="N16" s="32" t="s">
        <v>154</v>
      </c>
      <c r="O16" s="32" t="s">
        <v>155</v>
      </c>
      <c r="P16" s="32" t="s">
        <v>241</v>
      </c>
      <c r="Q16" s="32" t="s">
        <v>242</v>
      </c>
      <c r="R16" s="33" t="s">
        <v>243</v>
      </c>
      <c r="S16" s="33" t="s">
        <v>244</v>
      </c>
      <c r="T16" s="32" t="s">
        <v>190</v>
      </c>
      <c r="U16" s="32" t="s">
        <v>161</v>
      </c>
      <c r="V16" s="32" t="s">
        <v>245</v>
      </c>
      <c r="W16" s="32" t="s">
        <v>246</v>
      </c>
      <c r="X16" s="32" t="s">
        <v>164</v>
      </c>
      <c r="Y16" s="32" t="s">
        <v>247</v>
      </c>
      <c r="Z16" s="32" t="s">
        <v>166</v>
      </c>
      <c r="AA16" s="34">
        <f t="shared" si="0"/>
        <v>8</v>
      </c>
      <c r="AB16" s="34">
        <f t="shared" si="1"/>
        <v>10</v>
      </c>
      <c r="AC16" s="34">
        <f t="shared" si="2"/>
        <v>6</v>
      </c>
      <c r="AD16" s="34">
        <f t="shared" si="3"/>
        <v>24</v>
      </c>
      <c r="AE16" s="34">
        <v>2</v>
      </c>
      <c r="AF16" s="34" t="str">
        <f t="shared" si="4"/>
        <v>A</v>
      </c>
      <c r="AG16" s="35" t="s">
        <v>248</v>
      </c>
      <c r="AH16" s="36">
        <f t="shared" si="5"/>
        <v>24.000160000000001</v>
      </c>
    </row>
    <row r="17" spans="2:34" ht="34.9" x14ac:dyDescent="0.45">
      <c r="B17" s="32" t="s">
        <v>249</v>
      </c>
      <c r="C17" s="32" t="s">
        <v>250</v>
      </c>
      <c r="D17" s="32" t="s">
        <v>170</v>
      </c>
      <c r="E17" s="32" t="s">
        <v>223</v>
      </c>
      <c r="F17" s="32" t="s">
        <v>223</v>
      </c>
      <c r="G17" s="32" t="s">
        <v>97</v>
      </c>
      <c r="H17" s="32" t="s">
        <v>148</v>
      </c>
      <c r="I17" s="32" t="s">
        <v>251</v>
      </c>
      <c r="J17" s="32" t="s">
        <v>252</v>
      </c>
      <c r="K17" s="32" t="s">
        <v>253</v>
      </c>
      <c r="L17" s="32" t="s">
        <v>254</v>
      </c>
      <c r="M17" s="32" t="s">
        <v>153</v>
      </c>
      <c r="N17" s="32" t="s">
        <v>154</v>
      </c>
      <c r="O17" s="32" t="s">
        <v>155</v>
      </c>
      <c r="P17" s="32" t="s">
        <v>255</v>
      </c>
      <c r="Q17" s="32" t="s">
        <v>256</v>
      </c>
      <c r="R17" s="33" t="s">
        <v>257</v>
      </c>
      <c r="S17" s="33" t="s">
        <v>258</v>
      </c>
      <c r="T17" s="32" t="s">
        <v>218</v>
      </c>
      <c r="U17" s="32" t="s">
        <v>161</v>
      </c>
      <c r="V17" s="32" t="s">
        <v>259</v>
      </c>
      <c r="W17" s="32" t="s">
        <v>260</v>
      </c>
      <c r="X17" s="32" t="s">
        <v>164</v>
      </c>
      <c r="Y17" s="32" t="s">
        <v>261</v>
      </c>
      <c r="Z17" s="32" t="s">
        <v>166</v>
      </c>
      <c r="AA17" s="34">
        <f t="shared" si="0"/>
        <v>10</v>
      </c>
      <c r="AB17" s="34">
        <f t="shared" si="1"/>
        <v>10</v>
      </c>
      <c r="AC17" s="34">
        <f t="shared" si="2"/>
        <v>6</v>
      </c>
      <c r="AD17" s="34">
        <f t="shared" si="3"/>
        <v>26</v>
      </c>
      <c r="AE17" s="34">
        <v>2</v>
      </c>
      <c r="AF17" s="34" t="str">
        <f t="shared" si="4"/>
        <v>A</v>
      </c>
      <c r="AG17" s="35" t="s">
        <v>262</v>
      </c>
      <c r="AH17" s="36">
        <f t="shared" si="5"/>
        <v>26.000170000000001</v>
      </c>
    </row>
    <row r="18" spans="2:34" ht="34.9" x14ac:dyDescent="0.45">
      <c r="B18" s="32" t="s">
        <v>263</v>
      </c>
      <c r="C18" s="32" t="s">
        <v>264</v>
      </c>
      <c r="D18" s="32" t="s">
        <v>265</v>
      </c>
      <c r="E18" s="32" t="s">
        <v>266</v>
      </c>
      <c r="F18" s="32" t="s">
        <v>266</v>
      </c>
      <c r="G18" s="32" t="s">
        <v>97</v>
      </c>
      <c r="H18" s="32" t="s">
        <v>148</v>
      </c>
      <c r="I18" s="32" t="s">
        <v>267</v>
      </c>
      <c r="J18" s="32" t="s">
        <v>268</v>
      </c>
      <c r="K18" s="32" t="s">
        <v>269</v>
      </c>
      <c r="L18" s="32" t="s">
        <v>270</v>
      </c>
      <c r="M18" s="32" t="s">
        <v>153</v>
      </c>
      <c r="N18" s="32" t="s">
        <v>154</v>
      </c>
      <c r="O18" s="32" t="s">
        <v>155</v>
      </c>
      <c r="P18" s="32" t="s">
        <v>271</v>
      </c>
      <c r="Q18" s="32" t="s">
        <v>272</v>
      </c>
      <c r="R18" s="33" t="s">
        <v>273</v>
      </c>
      <c r="S18" s="33" t="s">
        <v>258</v>
      </c>
      <c r="T18" s="32" t="s">
        <v>274</v>
      </c>
      <c r="U18" s="32" t="s">
        <v>161</v>
      </c>
      <c r="V18" s="32" t="s">
        <v>245</v>
      </c>
      <c r="W18" s="32" t="s">
        <v>246</v>
      </c>
      <c r="X18" s="32" t="s">
        <v>164</v>
      </c>
      <c r="Y18" s="32" t="s">
        <v>275</v>
      </c>
      <c r="Z18" s="32" t="s">
        <v>166</v>
      </c>
      <c r="AA18" s="34">
        <f t="shared" si="0"/>
        <v>10</v>
      </c>
      <c r="AB18" s="34">
        <f t="shared" si="1"/>
        <v>10</v>
      </c>
      <c r="AC18" s="34">
        <f t="shared" si="2"/>
        <v>6</v>
      </c>
      <c r="AD18" s="34">
        <f t="shared" si="3"/>
        <v>26</v>
      </c>
      <c r="AE18" s="34">
        <v>2</v>
      </c>
      <c r="AF18" s="34" t="str">
        <f t="shared" si="4"/>
        <v>A</v>
      </c>
      <c r="AG18" s="35" t="s">
        <v>276</v>
      </c>
      <c r="AH18" s="36">
        <f t="shared" si="5"/>
        <v>26.00018</v>
      </c>
    </row>
    <row r="19" spans="2:34" ht="34.9" x14ac:dyDescent="0.45">
      <c r="B19" s="32" t="s">
        <v>277</v>
      </c>
      <c r="C19" s="32" t="s">
        <v>278</v>
      </c>
      <c r="D19" s="32" t="s">
        <v>279</v>
      </c>
      <c r="E19" s="32" t="s">
        <v>280</v>
      </c>
      <c r="F19" s="32" t="s">
        <v>280</v>
      </c>
      <c r="G19" s="32" t="s">
        <v>95</v>
      </c>
      <c r="H19" s="32" t="s">
        <v>148</v>
      </c>
      <c r="I19" s="32" t="s">
        <v>281</v>
      </c>
      <c r="J19" s="32" t="s">
        <v>282</v>
      </c>
      <c r="K19" s="32" t="s">
        <v>283</v>
      </c>
      <c r="L19" s="32" t="s">
        <v>284</v>
      </c>
      <c r="M19" s="32" t="s">
        <v>285</v>
      </c>
      <c r="N19" s="32" t="s">
        <v>286</v>
      </c>
      <c r="O19" s="32" t="s">
        <v>161</v>
      </c>
      <c r="P19" s="32" t="s">
        <v>287</v>
      </c>
      <c r="Q19" s="32" t="s">
        <v>288</v>
      </c>
      <c r="R19" s="33" t="s">
        <v>289</v>
      </c>
      <c r="S19" s="33" t="s">
        <v>290</v>
      </c>
      <c r="T19" s="32" t="s">
        <v>291</v>
      </c>
      <c r="U19" s="32" t="s">
        <v>161</v>
      </c>
      <c r="V19" s="32" t="s">
        <v>292</v>
      </c>
      <c r="W19" s="32" t="s">
        <v>163</v>
      </c>
      <c r="X19" s="32" t="s">
        <v>164</v>
      </c>
      <c r="Y19" s="32" t="s">
        <v>165</v>
      </c>
      <c r="Z19" s="32" t="s">
        <v>166</v>
      </c>
      <c r="AA19" s="34">
        <f t="shared" si="0"/>
        <v>3</v>
      </c>
      <c r="AB19" s="34">
        <f t="shared" si="1"/>
        <v>10</v>
      </c>
      <c r="AC19" s="34">
        <f t="shared" si="2"/>
        <v>3</v>
      </c>
      <c r="AD19" s="34">
        <f t="shared" si="3"/>
        <v>16</v>
      </c>
      <c r="AE19" s="34">
        <v>0</v>
      </c>
      <c r="AF19" s="34" t="str">
        <f t="shared" si="4"/>
        <v>C</v>
      </c>
      <c r="AG19" s="35" t="s">
        <v>293</v>
      </c>
      <c r="AH19" s="36">
        <f t="shared" si="5"/>
        <v>16.00019</v>
      </c>
    </row>
    <row r="20" spans="2:34" ht="23.25" x14ac:dyDescent="0.45">
      <c r="B20" s="32" t="s">
        <v>294</v>
      </c>
      <c r="C20" s="32" t="s">
        <v>295</v>
      </c>
      <c r="D20" s="32" t="s">
        <v>182</v>
      </c>
      <c r="E20" s="32" t="s">
        <v>296</v>
      </c>
      <c r="F20" s="32" t="s">
        <v>280</v>
      </c>
      <c r="G20" s="32" t="s">
        <v>95</v>
      </c>
      <c r="H20" s="32" t="s">
        <v>148</v>
      </c>
      <c r="I20" s="32" t="s">
        <v>297</v>
      </c>
      <c r="J20" s="32" t="s">
        <v>298</v>
      </c>
      <c r="K20" s="32" t="s">
        <v>299</v>
      </c>
      <c r="L20" s="32" t="s">
        <v>300</v>
      </c>
      <c r="M20" s="32" t="s">
        <v>153</v>
      </c>
      <c r="N20" s="32" t="s">
        <v>301</v>
      </c>
      <c r="O20" s="32" t="s">
        <v>155</v>
      </c>
      <c r="P20" s="32" t="s">
        <v>302</v>
      </c>
      <c r="Q20" s="32" t="s">
        <v>303</v>
      </c>
      <c r="R20" s="33" t="s">
        <v>304</v>
      </c>
      <c r="S20" s="33" t="s">
        <v>305</v>
      </c>
      <c r="T20" s="32" t="s">
        <v>203</v>
      </c>
      <c r="U20" s="32" t="s">
        <v>161</v>
      </c>
      <c r="V20" s="32" t="s">
        <v>306</v>
      </c>
      <c r="W20" s="32" t="s">
        <v>205</v>
      </c>
      <c r="X20" s="32" t="s">
        <v>164</v>
      </c>
      <c r="Y20" s="32" t="s">
        <v>206</v>
      </c>
      <c r="Z20" s="32" t="s">
        <v>166</v>
      </c>
      <c r="AA20" s="34">
        <f t="shared" si="0"/>
        <v>6</v>
      </c>
      <c r="AB20" s="34">
        <f t="shared" si="1"/>
        <v>10</v>
      </c>
      <c r="AC20" s="34">
        <f t="shared" si="2"/>
        <v>6</v>
      </c>
      <c r="AD20" s="34">
        <f t="shared" si="3"/>
        <v>22</v>
      </c>
      <c r="AE20" s="34">
        <v>0</v>
      </c>
      <c r="AF20" s="34" t="str">
        <f t="shared" si="4"/>
        <v>B</v>
      </c>
      <c r="AG20" s="35" t="s">
        <v>307</v>
      </c>
      <c r="AH20" s="36">
        <f t="shared" si="5"/>
        <v>22.0002</v>
      </c>
    </row>
    <row r="21" spans="2:34" ht="34.9" x14ac:dyDescent="0.45">
      <c r="B21" s="32" t="s">
        <v>308</v>
      </c>
      <c r="C21" s="32" t="s">
        <v>309</v>
      </c>
      <c r="D21" s="32" t="s">
        <v>265</v>
      </c>
      <c r="E21" s="32" t="s">
        <v>310</v>
      </c>
      <c r="F21" s="32" t="s">
        <v>310</v>
      </c>
      <c r="G21" s="32" t="s">
        <v>95</v>
      </c>
      <c r="H21" s="32" t="s">
        <v>148</v>
      </c>
      <c r="I21" s="32" t="s">
        <v>311</v>
      </c>
      <c r="J21" s="32" t="s">
        <v>312</v>
      </c>
      <c r="K21" s="32" t="s">
        <v>313</v>
      </c>
      <c r="L21" s="32" t="s">
        <v>314</v>
      </c>
      <c r="M21" s="32" t="s">
        <v>315</v>
      </c>
      <c r="N21" s="32" t="s">
        <v>316</v>
      </c>
      <c r="O21" s="32" t="s">
        <v>155</v>
      </c>
      <c r="P21" s="32" t="s">
        <v>317</v>
      </c>
      <c r="Q21" s="32" t="s">
        <v>318</v>
      </c>
      <c r="R21" s="33" t="s">
        <v>319</v>
      </c>
      <c r="S21" s="33" t="s">
        <v>320</v>
      </c>
      <c r="T21" s="32" t="s">
        <v>274</v>
      </c>
      <c r="U21" s="32" t="s">
        <v>161</v>
      </c>
      <c r="V21" s="32" t="s">
        <v>321</v>
      </c>
      <c r="W21" s="32" t="s">
        <v>260</v>
      </c>
      <c r="X21" s="32" t="s">
        <v>164</v>
      </c>
      <c r="Y21" s="32" t="s">
        <v>322</v>
      </c>
      <c r="Z21" s="32" t="s">
        <v>166</v>
      </c>
      <c r="AA21" s="34">
        <f t="shared" si="0"/>
        <v>6</v>
      </c>
      <c r="AB21" s="34">
        <f t="shared" si="1"/>
        <v>10</v>
      </c>
      <c r="AC21" s="34">
        <f t="shared" si="2"/>
        <v>6</v>
      </c>
      <c r="AD21" s="34">
        <f t="shared" si="3"/>
        <v>22</v>
      </c>
      <c r="AE21" s="34">
        <v>1</v>
      </c>
      <c r="AF21" s="34" t="str">
        <f t="shared" si="4"/>
        <v>B</v>
      </c>
      <c r="AG21" s="35" t="s">
        <v>323</v>
      </c>
      <c r="AH21" s="36">
        <f t="shared" si="5"/>
        <v>22.000209999999999</v>
      </c>
    </row>
    <row r="22" spans="2:34" ht="34.9" x14ac:dyDescent="0.45">
      <c r="B22" s="32" t="s">
        <v>324</v>
      </c>
      <c r="C22" s="32" t="s">
        <v>325</v>
      </c>
      <c r="D22" s="32" t="s">
        <v>279</v>
      </c>
      <c r="E22" s="32" t="s">
        <v>326</v>
      </c>
      <c r="F22" s="32" t="s">
        <v>310</v>
      </c>
      <c r="G22" s="32" t="s">
        <v>95</v>
      </c>
      <c r="H22" s="32" t="s">
        <v>148</v>
      </c>
      <c r="I22" s="32" t="s">
        <v>327</v>
      </c>
      <c r="J22" s="32" t="s">
        <v>328</v>
      </c>
      <c r="K22" s="32" t="s">
        <v>329</v>
      </c>
      <c r="L22" s="32" t="s">
        <v>330</v>
      </c>
      <c r="M22" s="32" t="s">
        <v>331</v>
      </c>
      <c r="N22" s="32" t="s">
        <v>332</v>
      </c>
      <c r="O22" s="32" t="s">
        <v>161</v>
      </c>
      <c r="P22" s="32" t="s">
        <v>333</v>
      </c>
      <c r="Q22" s="32" t="s">
        <v>334</v>
      </c>
      <c r="R22" s="33" t="s">
        <v>335</v>
      </c>
      <c r="S22" s="33" t="s">
        <v>290</v>
      </c>
      <c r="T22" s="32" t="s">
        <v>336</v>
      </c>
      <c r="U22" s="32" t="s">
        <v>161</v>
      </c>
      <c r="V22" s="32" t="s">
        <v>337</v>
      </c>
      <c r="W22" s="32" t="s">
        <v>163</v>
      </c>
      <c r="X22" s="32" t="s">
        <v>164</v>
      </c>
      <c r="Y22" s="32" t="s">
        <v>165</v>
      </c>
      <c r="Z22" s="32" t="s">
        <v>166</v>
      </c>
      <c r="AA22" s="34">
        <f t="shared" si="0"/>
        <v>3</v>
      </c>
      <c r="AB22" s="34">
        <f t="shared" si="1"/>
        <v>10</v>
      </c>
      <c r="AC22" s="34">
        <f t="shared" si="2"/>
        <v>3</v>
      </c>
      <c r="AD22" s="34">
        <f t="shared" si="3"/>
        <v>16</v>
      </c>
      <c r="AE22" s="34">
        <v>0</v>
      </c>
      <c r="AF22" s="34" t="str">
        <f t="shared" si="4"/>
        <v>C</v>
      </c>
      <c r="AG22" s="35" t="s">
        <v>338</v>
      </c>
      <c r="AH22" s="36">
        <f t="shared" si="5"/>
        <v>16.000219999999999</v>
      </c>
    </row>
    <row r="23" spans="2:34" ht="34.9" x14ac:dyDescent="0.45">
      <c r="B23" s="32" t="s">
        <v>339</v>
      </c>
      <c r="C23" s="32" t="s">
        <v>340</v>
      </c>
      <c r="D23" s="32" t="s">
        <v>341</v>
      </c>
      <c r="E23" s="32" t="s">
        <v>342</v>
      </c>
      <c r="F23" s="32" t="s">
        <v>342</v>
      </c>
      <c r="G23" s="32" t="s">
        <v>95</v>
      </c>
      <c r="H23" s="32" t="s">
        <v>148</v>
      </c>
      <c r="I23" s="32" t="s">
        <v>343</v>
      </c>
      <c r="J23" s="32" t="s">
        <v>344</v>
      </c>
      <c r="K23" s="32" t="s">
        <v>345</v>
      </c>
      <c r="L23" s="32" t="s">
        <v>346</v>
      </c>
      <c r="M23" s="32" t="s">
        <v>347</v>
      </c>
      <c r="N23" s="32" t="s">
        <v>348</v>
      </c>
      <c r="O23" s="32" t="s">
        <v>155</v>
      </c>
      <c r="P23" s="32" t="s">
        <v>349</v>
      </c>
      <c r="Q23" s="32" t="s">
        <v>350</v>
      </c>
      <c r="R23" s="33" t="s">
        <v>351</v>
      </c>
      <c r="S23" s="33" t="s">
        <v>352</v>
      </c>
      <c r="T23" s="32" t="s">
        <v>353</v>
      </c>
      <c r="U23" s="32" t="s">
        <v>161</v>
      </c>
      <c r="V23" s="32" t="s">
        <v>354</v>
      </c>
      <c r="W23" s="32" t="s">
        <v>163</v>
      </c>
      <c r="X23" s="32" t="s">
        <v>164</v>
      </c>
      <c r="Y23" s="32" t="s">
        <v>165</v>
      </c>
      <c r="Z23" s="32" t="s">
        <v>166</v>
      </c>
      <c r="AA23" s="34">
        <f t="shared" si="0"/>
        <v>4</v>
      </c>
      <c r="AB23" s="34">
        <f t="shared" si="1"/>
        <v>10</v>
      </c>
      <c r="AC23" s="34">
        <f t="shared" si="2"/>
        <v>3</v>
      </c>
      <c r="AD23" s="34">
        <f t="shared" si="3"/>
        <v>17</v>
      </c>
      <c r="AE23" s="34">
        <v>0</v>
      </c>
      <c r="AF23" s="34" t="str">
        <f t="shared" si="4"/>
        <v>C</v>
      </c>
      <c r="AG23" s="35" t="s">
        <v>355</v>
      </c>
      <c r="AH23" s="36">
        <f t="shared" si="5"/>
        <v>17.000229999999998</v>
      </c>
    </row>
    <row r="24" spans="2:34" ht="34.9" x14ac:dyDescent="0.45">
      <c r="B24" s="32" t="s">
        <v>356</v>
      </c>
      <c r="C24" s="32" t="s">
        <v>357</v>
      </c>
      <c r="D24" s="32" t="s">
        <v>358</v>
      </c>
      <c r="E24" s="32" t="s">
        <v>359</v>
      </c>
      <c r="F24" s="32" t="s">
        <v>359</v>
      </c>
      <c r="G24" s="32" t="s">
        <v>96</v>
      </c>
      <c r="H24" s="32" t="s">
        <v>148</v>
      </c>
      <c r="I24" s="32" t="s">
        <v>360</v>
      </c>
      <c r="J24" s="32" t="s">
        <v>361</v>
      </c>
      <c r="K24" s="32" t="s">
        <v>362</v>
      </c>
      <c r="L24" s="32" t="s">
        <v>363</v>
      </c>
      <c r="M24" s="32" t="s">
        <v>153</v>
      </c>
      <c r="N24" s="32" t="s">
        <v>154</v>
      </c>
      <c r="O24" s="32" t="s">
        <v>155</v>
      </c>
      <c r="P24" s="32" t="s">
        <v>364</v>
      </c>
      <c r="Q24" s="32" t="s">
        <v>365</v>
      </c>
      <c r="R24" s="33" t="s">
        <v>366</v>
      </c>
      <c r="S24" s="33" t="s">
        <v>244</v>
      </c>
      <c r="T24" s="32" t="s">
        <v>203</v>
      </c>
      <c r="U24" s="32" t="s">
        <v>161</v>
      </c>
      <c r="V24" s="32" t="s">
        <v>367</v>
      </c>
      <c r="W24" s="32" t="s">
        <v>260</v>
      </c>
      <c r="X24" s="32" t="s">
        <v>164</v>
      </c>
      <c r="Y24" s="32" t="s">
        <v>368</v>
      </c>
      <c r="Z24" s="32" t="s">
        <v>166</v>
      </c>
      <c r="AA24" s="34">
        <f t="shared" si="0"/>
        <v>8</v>
      </c>
      <c r="AB24" s="34">
        <f t="shared" si="1"/>
        <v>10</v>
      </c>
      <c r="AC24" s="34">
        <f t="shared" si="2"/>
        <v>6</v>
      </c>
      <c r="AD24" s="34">
        <f t="shared" si="3"/>
        <v>24</v>
      </c>
      <c r="AE24" s="34">
        <v>2</v>
      </c>
      <c r="AF24" s="34" t="str">
        <f t="shared" si="4"/>
        <v>A</v>
      </c>
      <c r="AG24" s="35" t="s">
        <v>369</v>
      </c>
      <c r="AH24" s="36">
        <f t="shared" si="5"/>
        <v>24.000240000000002</v>
      </c>
    </row>
    <row r="25" spans="2:34" ht="23.25" x14ac:dyDescent="0.45">
      <c r="B25" s="32" t="s">
        <v>370</v>
      </c>
      <c r="C25" s="32" t="s">
        <v>371</v>
      </c>
      <c r="D25" s="32" t="s">
        <v>372</v>
      </c>
      <c r="E25" s="32" t="s">
        <v>359</v>
      </c>
      <c r="F25" s="32" t="s">
        <v>359</v>
      </c>
      <c r="G25" s="32" t="s">
        <v>96</v>
      </c>
      <c r="H25" s="32" t="s">
        <v>148</v>
      </c>
      <c r="I25" s="32" t="s">
        <v>373</v>
      </c>
      <c r="J25" s="32" t="s">
        <v>374</v>
      </c>
      <c r="K25" s="32" t="s">
        <v>375</v>
      </c>
      <c r="L25" s="32" t="s">
        <v>376</v>
      </c>
      <c r="M25" s="32" t="s">
        <v>153</v>
      </c>
      <c r="N25" s="32" t="s">
        <v>154</v>
      </c>
      <c r="O25" s="32" t="s">
        <v>155</v>
      </c>
      <c r="P25" s="32" t="s">
        <v>377</v>
      </c>
      <c r="Q25" s="32" t="s">
        <v>378</v>
      </c>
      <c r="R25" s="33" t="s">
        <v>379</v>
      </c>
      <c r="S25" s="33" t="s">
        <v>380</v>
      </c>
      <c r="T25" s="32" t="s">
        <v>160</v>
      </c>
      <c r="U25" s="32" t="s">
        <v>161</v>
      </c>
      <c r="V25" s="32" t="s">
        <v>381</v>
      </c>
      <c r="W25" s="32" t="s">
        <v>163</v>
      </c>
      <c r="X25" s="32" t="s">
        <v>164</v>
      </c>
      <c r="Y25" s="32" t="s">
        <v>165</v>
      </c>
      <c r="Z25" s="32" t="s">
        <v>166</v>
      </c>
      <c r="AA25" s="34">
        <f t="shared" si="0"/>
        <v>10</v>
      </c>
      <c r="AB25" s="34">
        <f t="shared" si="1"/>
        <v>10</v>
      </c>
      <c r="AC25" s="34">
        <f t="shared" si="2"/>
        <v>3</v>
      </c>
      <c r="AD25" s="34">
        <f t="shared" si="3"/>
        <v>23</v>
      </c>
      <c r="AE25" s="34">
        <v>1</v>
      </c>
      <c r="AF25" s="34" t="str">
        <f t="shared" si="4"/>
        <v>B</v>
      </c>
      <c r="AG25" s="35" t="s">
        <v>382</v>
      </c>
      <c r="AH25" s="36">
        <f t="shared" si="5"/>
        <v>23.000250000000001</v>
      </c>
    </row>
    <row r="26" spans="2:34" ht="23.25" x14ac:dyDescent="0.45">
      <c r="B26" s="32" t="s">
        <v>383</v>
      </c>
      <c r="C26" s="32" t="s">
        <v>384</v>
      </c>
      <c r="D26" s="32" t="s">
        <v>385</v>
      </c>
      <c r="E26" s="32" t="s">
        <v>359</v>
      </c>
      <c r="F26" s="32" t="s">
        <v>359</v>
      </c>
      <c r="G26" s="32" t="s">
        <v>96</v>
      </c>
      <c r="H26" s="32" t="s">
        <v>148</v>
      </c>
      <c r="I26" s="32" t="s">
        <v>386</v>
      </c>
      <c r="J26" s="32" t="s">
        <v>387</v>
      </c>
      <c r="K26" s="32" t="s">
        <v>388</v>
      </c>
      <c r="L26" s="32" t="s">
        <v>389</v>
      </c>
      <c r="M26" s="32" t="s">
        <v>153</v>
      </c>
      <c r="N26" s="32" t="s">
        <v>390</v>
      </c>
      <c r="O26" s="32" t="s">
        <v>155</v>
      </c>
      <c r="P26" s="32" t="s">
        <v>391</v>
      </c>
      <c r="Q26" s="32" t="s">
        <v>392</v>
      </c>
      <c r="R26" s="33" t="s">
        <v>393</v>
      </c>
      <c r="S26" s="33" t="s">
        <v>394</v>
      </c>
      <c r="T26" s="32" t="s">
        <v>218</v>
      </c>
      <c r="U26" s="32" t="s">
        <v>161</v>
      </c>
      <c r="V26" s="32" t="s">
        <v>395</v>
      </c>
      <c r="W26" s="32" t="s">
        <v>163</v>
      </c>
      <c r="X26" s="32" t="s">
        <v>164</v>
      </c>
      <c r="Y26" s="32" t="s">
        <v>165</v>
      </c>
      <c r="Z26" s="32" t="s">
        <v>166</v>
      </c>
      <c r="AA26" s="34">
        <f t="shared" si="0"/>
        <v>6</v>
      </c>
      <c r="AB26" s="34">
        <f t="shared" si="1"/>
        <v>10</v>
      </c>
      <c r="AC26" s="34">
        <f t="shared" si="2"/>
        <v>3</v>
      </c>
      <c r="AD26" s="34">
        <f t="shared" si="3"/>
        <v>19</v>
      </c>
      <c r="AE26" s="34">
        <v>0</v>
      </c>
      <c r="AF26" s="34" t="str">
        <f t="shared" si="4"/>
        <v>B</v>
      </c>
      <c r="AG26" s="35" t="s">
        <v>396</v>
      </c>
      <c r="AH26" s="36">
        <f t="shared" si="5"/>
        <v>19.000260000000001</v>
      </c>
    </row>
    <row r="27" spans="2:34" ht="34.9" x14ac:dyDescent="0.45">
      <c r="B27" s="32" t="s">
        <v>397</v>
      </c>
      <c r="C27" s="32" t="s">
        <v>398</v>
      </c>
      <c r="D27" s="32" t="s">
        <v>399</v>
      </c>
      <c r="E27" s="32" t="s">
        <v>400</v>
      </c>
      <c r="F27" s="32" t="s">
        <v>400</v>
      </c>
      <c r="G27" s="32" t="s">
        <v>96</v>
      </c>
      <c r="H27" s="32" t="s">
        <v>148</v>
      </c>
      <c r="I27" s="32" t="s">
        <v>401</v>
      </c>
      <c r="J27" s="32" t="s">
        <v>402</v>
      </c>
      <c r="K27" s="32" t="s">
        <v>403</v>
      </c>
      <c r="L27" s="32" t="s">
        <v>404</v>
      </c>
      <c r="M27" s="32" t="s">
        <v>153</v>
      </c>
      <c r="N27" s="32" t="s">
        <v>154</v>
      </c>
      <c r="O27" s="32" t="s">
        <v>155</v>
      </c>
      <c r="P27" s="32" t="s">
        <v>405</v>
      </c>
      <c r="Q27" s="32" t="s">
        <v>406</v>
      </c>
      <c r="R27" s="33" t="s">
        <v>407</v>
      </c>
      <c r="S27" s="33" t="s">
        <v>159</v>
      </c>
      <c r="T27" s="32" t="s">
        <v>218</v>
      </c>
      <c r="U27" s="32" t="s">
        <v>161</v>
      </c>
      <c r="V27" s="32" t="s">
        <v>408</v>
      </c>
      <c r="W27" s="32" t="s">
        <v>163</v>
      </c>
      <c r="X27" s="32" t="s">
        <v>164</v>
      </c>
      <c r="Y27" s="32" t="s">
        <v>165</v>
      </c>
      <c r="Z27" s="32" t="s">
        <v>166</v>
      </c>
      <c r="AA27" s="34">
        <f t="shared" si="0"/>
        <v>10</v>
      </c>
      <c r="AB27" s="34">
        <f t="shared" si="1"/>
        <v>10</v>
      </c>
      <c r="AC27" s="34">
        <f t="shared" si="2"/>
        <v>3</v>
      </c>
      <c r="AD27" s="34">
        <f t="shared" si="3"/>
        <v>23</v>
      </c>
      <c r="AE27" s="34">
        <v>1</v>
      </c>
      <c r="AF27" s="34" t="str">
        <f t="shared" si="4"/>
        <v>B</v>
      </c>
      <c r="AG27" s="35" t="s">
        <v>409</v>
      </c>
      <c r="AH27" s="36">
        <f t="shared" si="5"/>
        <v>23.00027</v>
      </c>
    </row>
    <row r="28" spans="2:34" ht="23.25" x14ac:dyDescent="0.45">
      <c r="B28" s="32" t="s">
        <v>410</v>
      </c>
      <c r="C28" s="32" t="s">
        <v>411</v>
      </c>
      <c r="D28" s="32" t="s">
        <v>412</v>
      </c>
      <c r="E28" s="32" t="s">
        <v>413</v>
      </c>
      <c r="F28" s="32" t="s">
        <v>413</v>
      </c>
      <c r="G28" s="32" t="s">
        <v>98</v>
      </c>
      <c r="H28" s="32" t="s">
        <v>148</v>
      </c>
      <c r="I28" s="32" t="s">
        <v>414</v>
      </c>
      <c r="J28" s="32" t="s">
        <v>415</v>
      </c>
      <c r="K28" s="32" t="s">
        <v>416</v>
      </c>
      <c r="L28" s="32" t="s">
        <v>417</v>
      </c>
      <c r="M28" s="32" t="s">
        <v>153</v>
      </c>
      <c r="N28" s="32" t="s">
        <v>418</v>
      </c>
      <c r="O28" s="32" t="s">
        <v>419</v>
      </c>
      <c r="P28" s="32" t="s">
        <v>420</v>
      </c>
      <c r="Q28" s="32" t="s">
        <v>421</v>
      </c>
      <c r="R28" s="33" t="s">
        <v>422</v>
      </c>
      <c r="S28" s="33" t="s">
        <v>423</v>
      </c>
      <c r="T28" s="32" t="s">
        <v>218</v>
      </c>
      <c r="U28" s="32" t="s">
        <v>419</v>
      </c>
      <c r="V28" s="32" t="s">
        <v>424</v>
      </c>
      <c r="W28" s="32" t="s">
        <v>163</v>
      </c>
      <c r="X28" s="32" t="s">
        <v>164</v>
      </c>
      <c r="Y28" s="32" t="s">
        <v>165</v>
      </c>
      <c r="Z28" s="32" t="s">
        <v>166</v>
      </c>
      <c r="AA28" s="34">
        <f t="shared" si="0"/>
        <v>3</v>
      </c>
      <c r="AB28" s="34">
        <f t="shared" si="1"/>
        <v>10</v>
      </c>
      <c r="AC28" s="34">
        <f t="shared" si="2"/>
        <v>3</v>
      </c>
      <c r="AD28" s="34">
        <f t="shared" si="3"/>
        <v>16</v>
      </c>
      <c r="AE28" s="34">
        <v>0</v>
      </c>
      <c r="AF28" s="34" t="str">
        <f t="shared" si="4"/>
        <v>C</v>
      </c>
      <c r="AG28" s="35" t="s">
        <v>425</v>
      </c>
      <c r="AH28" s="36">
        <f t="shared" si="5"/>
        <v>16.00028</v>
      </c>
    </row>
    <row r="29" spans="2:34" ht="23.25" x14ac:dyDescent="0.45">
      <c r="B29" s="32" t="s">
        <v>426</v>
      </c>
      <c r="C29" s="32" t="s">
        <v>427</v>
      </c>
      <c r="D29" s="32" t="s">
        <v>194</v>
      </c>
      <c r="E29" s="32" t="s">
        <v>428</v>
      </c>
      <c r="F29" s="32" t="s">
        <v>428</v>
      </c>
      <c r="G29" s="32" t="s">
        <v>98</v>
      </c>
      <c r="H29" s="32" t="s">
        <v>148</v>
      </c>
      <c r="I29" s="32" t="s">
        <v>429</v>
      </c>
      <c r="J29" s="32" t="s">
        <v>430</v>
      </c>
      <c r="K29" s="32" t="s">
        <v>431</v>
      </c>
      <c r="L29" s="32" t="s">
        <v>432</v>
      </c>
      <c r="M29" s="32" t="s">
        <v>153</v>
      </c>
      <c r="N29" s="32" t="s">
        <v>418</v>
      </c>
      <c r="O29" s="32" t="s">
        <v>419</v>
      </c>
      <c r="P29" s="32" t="s">
        <v>433</v>
      </c>
      <c r="Q29" s="32" t="s">
        <v>434</v>
      </c>
      <c r="R29" s="33" t="s">
        <v>435</v>
      </c>
      <c r="S29" s="33" t="s">
        <v>436</v>
      </c>
      <c r="T29" s="32" t="s">
        <v>203</v>
      </c>
      <c r="U29" s="32" t="s">
        <v>419</v>
      </c>
      <c r="V29" s="32" t="s">
        <v>424</v>
      </c>
      <c r="W29" s="32" t="s">
        <v>437</v>
      </c>
      <c r="X29" s="32" t="s">
        <v>164</v>
      </c>
      <c r="Y29" s="32" t="s">
        <v>438</v>
      </c>
      <c r="Z29" s="32" t="s">
        <v>166</v>
      </c>
      <c r="AA29" s="34">
        <f t="shared" si="0"/>
        <v>1</v>
      </c>
      <c r="AB29" s="34">
        <f t="shared" si="1"/>
        <v>10</v>
      </c>
      <c r="AC29" s="34">
        <f t="shared" si="2"/>
        <v>6</v>
      </c>
      <c r="AD29" s="34">
        <f t="shared" si="3"/>
        <v>17</v>
      </c>
      <c r="AE29" s="34">
        <v>1</v>
      </c>
      <c r="AF29" s="34" t="str">
        <f t="shared" si="4"/>
        <v>C</v>
      </c>
      <c r="AG29" s="35" t="s">
        <v>439</v>
      </c>
      <c r="AH29" s="36">
        <f t="shared" si="5"/>
        <v>17.00029</v>
      </c>
    </row>
    <row r="30" spans="2:34" ht="23.25" x14ac:dyDescent="0.45">
      <c r="B30" s="32" t="s">
        <v>440</v>
      </c>
      <c r="C30" s="32" t="s">
        <v>441</v>
      </c>
      <c r="D30" s="32" t="s">
        <v>210</v>
      </c>
      <c r="E30" s="32" t="s">
        <v>442</v>
      </c>
      <c r="F30" s="32" t="s">
        <v>442</v>
      </c>
      <c r="G30" s="32" t="s">
        <v>100</v>
      </c>
      <c r="H30" s="32" t="s">
        <v>148</v>
      </c>
      <c r="I30" s="32" t="s">
        <v>443</v>
      </c>
      <c r="J30" s="32" t="s">
        <v>444</v>
      </c>
      <c r="K30" s="32" t="s">
        <v>445</v>
      </c>
      <c r="L30" s="32" t="s">
        <v>446</v>
      </c>
      <c r="M30" s="32" t="s">
        <v>153</v>
      </c>
      <c r="N30" s="32" t="s">
        <v>418</v>
      </c>
      <c r="O30" s="32" t="s">
        <v>419</v>
      </c>
      <c r="P30" s="32" t="s">
        <v>447</v>
      </c>
      <c r="Q30" s="32" t="s">
        <v>448</v>
      </c>
      <c r="R30" s="33" t="s">
        <v>449</v>
      </c>
      <c r="S30" s="33" t="s">
        <v>450</v>
      </c>
      <c r="T30" s="32" t="s">
        <v>218</v>
      </c>
      <c r="U30" s="32" t="s">
        <v>419</v>
      </c>
      <c r="V30" s="32" t="s">
        <v>424</v>
      </c>
      <c r="W30" s="32" t="s">
        <v>437</v>
      </c>
      <c r="X30" s="32" t="s">
        <v>164</v>
      </c>
      <c r="Y30" s="32" t="s">
        <v>451</v>
      </c>
      <c r="Z30" s="32" t="s">
        <v>166</v>
      </c>
      <c r="AA30" s="34">
        <f t="shared" si="0"/>
        <v>3</v>
      </c>
      <c r="AB30" s="34">
        <f t="shared" si="1"/>
        <v>10</v>
      </c>
      <c r="AC30" s="34">
        <f t="shared" si="2"/>
        <v>6</v>
      </c>
      <c r="AD30" s="34">
        <f t="shared" si="3"/>
        <v>19</v>
      </c>
      <c r="AE30" s="34">
        <v>1</v>
      </c>
      <c r="AF30" s="34" t="str">
        <f t="shared" si="4"/>
        <v>B</v>
      </c>
      <c r="AG30" s="35" t="s">
        <v>452</v>
      </c>
      <c r="AH30" s="36">
        <f t="shared" si="5"/>
        <v>19.000299999999999</v>
      </c>
    </row>
    <row r="31" spans="2:34" ht="23.25" x14ac:dyDescent="0.45">
      <c r="B31" s="32" t="s">
        <v>453</v>
      </c>
      <c r="C31" s="32" t="s">
        <v>454</v>
      </c>
      <c r="D31" s="32" t="s">
        <v>170</v>
      </c>
      <c r="E31" s="32" t="s">
        <v>455</v>
      </c>
      <c r="F31" s="32" t="s">
        <v>455</v>
      </c>
      <c r="G31" s="32" t="s">
        <v>100</v>
      </c>
      <c r="H31" s="32" t="s">
        <v>148</v>
      </c>
      <c r="I31" s="32" t="s">
        <v>456</v>
      </c>
      <c r="J31" s="32" t="s">
        <v>457</v>
      </c>
      <c r="K31" s="32" t="s">
        <v>458</v>
      </c>
      <c r="L31" s="32" t="s">
        <v>459</v>
      </c>
      <c r="M31" s="32" t="s">
        <v>153</v>
      </c>
      <c r="N31" s="32" t="s">
        <v>418</v>
      </c>
      <c r="O31" s="32" t="s">
        <v>419</v>
      </c>
      <c r="P31" s="32" t="s">
        <v>460</v>
      </c>
      <c r="Q31" s="32" t="s">
        <v>461</v>
      </c>
      <c r="R31" s="33" t="s">
        <v>462</v>
      </c>
      <c r="S31" s="33" t="s">
        <v>290</v>
      </c>
      <c r="T31" s="32" t="s">
        <v>218</v>
      </c>
      <c r="U31" s="32" t="s">
        <v>419</v>
      </c>
      <c r="V31" s="32" t="s">
        <v>424</v>
      </c>
      <c r="W31" s="32" t="s">
        <v>163</v>
      </c>
      <c r="X31" s="32" t="s">
        <v>164</v>
      </c>
      <c r="Y31" s="32" t="s">
        <v>165</v>
      </c>
      <c r="Z31" s="32" t="s">
        <v>166</v>
      </c>
      <c r="AA31" s="34">
        <f t="shared" si="0"/>
        <v>3</v>
      </c>
      <c r="AB31" s="34">
        <f t="shared" si="1"/>
        <v>10</v>
      </c>
      <c r="AC31" s="34">
        <f t="shared" si="2"/>
        <v>3</v>
      </c>
      <c r="AD31" s="34">
        <f t="shared" si="3"/>
        <v>16</v>
      </c>
      <c r="AE31" s="34">
        <v>0</v>
      </c>
      <c r="AF31" s="34" t="str">
        <f t="shared" si="4"/>
        <v>C</v>
      </c>
      <c r="AG31" s="35" t="s">
        <v>463</v>
      </c>
      <c r="AH31" s="36">
        <f t="shared" si="5"/>
        <v>16.000309999999999</v>
      </c>
    </row>
    <row r="32" spans="2:34" ht="34.9" x14ac:dyDescent="0.45">
      <c r="B32" s="32" t="s">
        <v>464</v>
      </c>
      <c r="C32" s="32" t="s">
        <v>465</v>
      </c>
      <c r="D32" s="32" t="s">
        <v>146</v>
      </c>
      <c r="E32" s="32" t="s">
        <v>466</v>
      </c>
      <c r="F32" s="32" t="s">
        <v>466</v>
      </c>
      <c r="G32" s="32" t="s">
        <v>99</v>
      </c>
      <c r="H32" s="32" t="s">
        <v>148</v>
      </c>
      <c r="I32" s="32" t="s">
        <v>467</v>
      </c>
      <c r="J32" s="32" t="s">
        <v>468</v>
      </c>
      <c r="K32" s="32" t="s">
        <v>469</v>
      </c>
      <c r="L32" s="32" t="s">
        <v>470</v>
      </c>
      <c r="M32" s="32" t="s">
        <v>153</v>
      </c>
      <c r="N32" s="32" t="s">
        <v>418</v>
      </c>
      <c r="O32" s="32" t="s">
        <v>419</v>
      </c>
      <c r="P32" s="32" t="s">
        <v>471</v>
      </c>
      <c r="Q32" s="32" t="s">
        <v>472</v>
      </c>
      <c r="R32" s="33" t="s">
        <v>473</v>
      </c>
      <c r="S32" s="33" t="s">
        <v>290</v>
      </c>
      <c r="T32" s="32" t="s">
        <v>160</v>
      </c>
      <c r="U32" s="32" t="s">
        <v>419</v>
      </c>
      <c r="V32" s="32" t="s">
        <v>474</v>
      </c>
      <c r="W32" s="32" t="s">
        <v>163</v>
      </c>
      <c r="X32" s="32" t="s">
        <v>164</v>
      </c>
      <c r="Y32" s="32" t="s">
        <v>165</v>
      </c>
      <c r="Z32" s="32" t="s">
        <v>166</v>
      </c>
      <c r="AA32" s="34">
        <f t="shared" si="0"/>
        <v>3</v>
      </c>
      <c r="AB32" s="34">
        <f t="shared" si="1"/>
        <v>10</v>
      </c>
      <c r="AC32" s="34">
        <f t="shared" si="2"/>
        <v>3</v>
      </c>
      <c r="AD32" s="34">
        <f t="shared" si="3"/>
        <v>16</v>
      </c>
      <c r="AE32" s="34">
        <v>0</v>
      </c>
      <c r="AF32" s="34" t="str">
        <f t="shared" si="4"/>
        <v>C</v>
      </c>
      <c r="AG32" s="35" t="s">
        <v>475</v>
      </c>
      <c r="AH32" s="36">
        <f t="shared" si="5"/>
        <v>16.000319999999999</v>
      </c>
    </row>
    <row r="33" spans="2:34" ht="23.25" x14ac:dyDescent="0.45">
      <c r="B33" s="32" t="s">
        <v>476</v>
      </c>
      <c r="C33" s="32" t="s">
        <v>477</v>
      </c>
      <c r="D33" s="32" t="s">
        <v>182</v>
      </c>
      <c r="E33" s="32" t="s">
        <v>478</v>
      </c>
      <c r="F33" s="32" t="s">
        <v>478</v>
      </c>
      <c r="G33" s="32" t="s">
        <v>99</v>
      </c>
      <c r="H33" s="32" t="s">
        <v>148</v>
      </c>
      <c r="I33" s="32" t="s">
        <v>479</v>
      </c>
      <c r="J33" s="32" t="s">
        <v>480</v>
      </c>
      <c r="K33" s="32" t="s">
        <v>481</v>
      </c>
      <c r="L33" s="32" t="s">
        <v>482</v>
      </c>
      <c r="M33" s="32" t="s">
        <v>153</v>
      </c>
      <c r="N33" s="32" t="s">
        <v>418</v>
      </c>
      <c r="O33" s="32" t="s">
        <v>419</v>
      </c>
      <c r="P33" s="32" t="s">
        <v>483</v>
      </c>
      <c r="Q33" s="32" t="s">
        <v>484</v>
      </c>
      <c r="R33" s="33" t="s">
        <v>485</v>
      </c>
      <c r="S33" s="33" t="s">
        <v>290</v>
      </c>
      <c r="T33" s="32" t="s">
        <v>486</v>
      </c>
      <c r="U33" s="32" t="s">
        <v>419</v>
      </c>
      <c r="V33" s="32" t="s">
        <v>474</v>
      </c>
      <c r="W33" s="32" t="s">
        <v>163</v>
      </c>
      <c r="X33" s="32" t="s">
        <v>164</v>
      </c>
      <c r="Y33" s="32" t="s">
        <v>165</v>
      </c>
      <c r="Z33" s="32" t="s">
        <v>166</v>
      </c>
      <c r="AA33" s="34">
        <f t="shared" si="0"/>
        <v>3</v>
      </c>
      <c r="AB33" s="34">
        <f t="shared" si="1"/>
        <v>10</v>
      </c>
      <c r="AC33" s="34">
        <f t="shared" si="2"/>
        <v>3</v>
      </c>
      <c r="AD33" s="34">
        <f t="shared" si="3"/>
        <v>16</v>
      </c>
      <c r="AE33" s="34">
        <v>0</v>
      </c>
      <c r="AF33" s="34" t="str">
        <f t="shared" si="4"/>
        <v>C</v>
      </c>
      <c r="AG33" s="35" t="s">
        <v>487</v>
      </c>
      <c r="AH33" s="36">
        <f t="shared" si="5"/>
        <v>16.000330000000002</v>
      </c>
    </row>
    <row r="34" spans="2:34" ht="34.9" x14ac:dyDescent="0.45">
      <c r="B34" s="32" t="s">
        <v>488</v>
      </c>
      <c r="C34" s="32" t="s">
        <v>489</v>
      </c>
      <c r="D34" s="32" t="s">
        <v>490</v>
      </c>
      <c r="E34" s="32" t="s">
        <v>491</v>
      </c>
      <c r="F34" s="32" t="s">
        <v>491</v>
      </c>
      <c r="G34" s="32" t="s">
        <v>101</v>
      </c>
      <c r="H34" s="32" t="s">
        <v>148</v>
      </c>
      <c r="I34" s="32" t="s">
        <v>492</v>
      </c>
      <c r="J34" s="32" t="s">
        <v>493</v>
      </c>
      <c r="K34" s="32" t="s">
        <v>494</v>
      </c>
      <c r="L34" s="32" t="s">
        <v>495</v>
      </c>
      <c r="M34" s="32" t="s">
        <v>153</v>
      </c>
      <c r="N34" s="32" t="s">
        <v>496</v>
      </c>
      <c r="O34" s="32" t="s">
        <v>155</v>
      </c>
      <c r="P34" s="32" t="s">
        <v>497</v>
      </c>
      <c r="Q34" s="32" t="s">
        <v>498</v>
      </c>
      <c r="R34" s="33" t="s">
        <v>499</v>
      </c>
      <c r="S34" s="33" t="s">
        <v>305</v>
      </c>
      <c r="T34" s="32" t="s">
        <v>500</v>
      </c>
      <c r="U34" s="32" t="s">
        <v>153</v>
      </c>
      <c r="V34" s="32" t="s">
        <v>424</v>
      </c>
      <c r="W34" s="32" t="s">
        <v>163</v>
      </c>
      <c r="X34" s="32" t="s">
        <v>164</v>
      </c>
      <c r="Y34" s="32" t="s">
        <v>165</v>
      </c>
      <c r="Z34" s="32" t="s">
        <v>166</v>
      </c>
      <c r="AA34" s="34">
        <f t="shared" si="0"/>
        <v>6</v>
      </c>
      <c r="AB34" s="34">
        <f t="shared" si="1"/>
        <v>10</v>
      </c>
      <c r="AC34" s="34">
        <f t="shared" si="2"/>
        <v>3</v>
      </c>
      <c r="AD34" s="34">
        <f t="shared" si="3"/>
        <v>19</v>
      </c>
      <c r="AE34" s="34">
        <v>0</v>
      </c>
      <c r="AF34" s="34" t="str">
        <f t="shared" si="4"/>
        <v>B</v>
      </c>
      <c r="AG34" s="35" t="s">
        <v>501</v>
      </c>
      <c r="AH34" s="36">
        <f t="shared" si="5"/>
        <v>19.000340000000001</v>
      </c>
    </row>
    <row r="35" spans="2:34" ht="34.9" x14ac:dyDescent="0.45">
      <c r="B35" s="32" t="s">
        <v>502</v>
      </c>
      <c r="C35" s="32" t="s">
        <v>503</v>
      </c>
      <c r="D35" s="32" t="s">
        <v>210</v>
      </c>
      <c r="E35" s="32" t="s">
        <v>147</v>
      </c>
      <c r="F35" s="32" t="s">
        <v>147</v>
      </c>
      <c r="G35" s="32" t="s">
        <v>94</v>
      </c>
      <c r="H35" s="32" t="s">
        <v>148</v>
      </c>
      <c r="I35" s="32" t="s">
        <v>504</v>
      </c>
      <c r="J35" s="32" t="s">
        <v>505</v>
      </c>
      <c r="K35" s="32" t="s">
        <v>506</v>
      </c>
      <c r="L35" s="32" t="s">
        <v>507</v>
      </c>
      <c r="M35" s="32" t="s">
        <v>153</v>
      </c>
      <c r="N35" s="32" t="s">
        <v>508</v>
      </c>
      <c r="O35" s="32" t="s">
        <v>153</v>
      </c>
      <c r="P35" s="32" t="s">
        <v>509</v>
      </c>
      <c r="Q35" s="32" t="s">
        <v>510</v>
      </c>
      <c r="R35" s="33" t="s">
        <v>511</v>
      </c>
      <c r="S35" s="33" t="s">
        <v>290</v>
      </c>
      <c r="T35" s="32" t="s">
        <v>160</v>
      </c>
      <c r="U35" s="32" t="s">
        <v>155</v>
      </c>
      <c r="V35" s="32" t="s">
        <v>162</v>
      </c>
      <c r="W35" s="32" t="s">
        <v>163</v>
      </c>
      <c r="X35" s="32" t="s">
        <v>164</v>
      </c>
      <c r="Y35" s="32" t="s">
        <v>165</v>
      </c>
      <c r="Z35" s="32" t="s">
        <v>166</v>
      </c>
      <c r="AA35" s="34">
        <f t="shared" si="0"/>
        <v>3</v>
      </c>
      <c r="AB35" s="34">
        <f t="shared" si="1"/>
        <v>10</v>
      </c>
      <c r="AC35" s="34">
        <f t="shared" si="2"/>
        <v>3</v>
      </c>
      <c r="AD35" s="34">
        <f t="shared" si="3"/>
        <v>16</v>
      </c>
      <c r="AE35" s="34">
        <v>0</v>
      </c>
      <c r="AF35" s="34" t="str">
        <f t="shared" si="4"/>
        <v>C</v>
      </c>
      <c r="AG35" s="35" t="s">
        <v>512</v>
      </c>
      <c r="AH35" s="36">
        <f t="shared" si="5"/>
        <v>16.000350000000001</v>
      </c>
    </row>
    <row r="36" spans="2:34" ht="34.9" x14ac:dyDescent="0.45">
      <c r="B36" s="32" t="s">
        <v>513</v>
      </c>
      <c r="C36" s="32" t="s">
        <v>514</v>
      </c>
      <c r="D36" s="32" t="s">
        <v>515</v>
      </c>
      <c r="E36" s="32" t="s">
        <v>147</v>
      </c>
      <c r="F36" s="32" t="s">
        <v>147</v>
      </c>
      <c r="G36" s="32" t="s">
        <v>94</v>
      </c>
      <c r="H36" s="32" t="s">
        <v>148</v>
      </c>
      <c r="I36" s="32" t="s">
        <v>516</v>
      </c>
      <c r="J36" s="32" t="s">
        <v>517</v>
      </c>
      <c r="K36" s="32" t="s">
        <v>518</v>
      </c>
      <c r="L36" s="32" t="s">
        <v>519</v>
      </c>
      <c r="M36" s="32" t="s">
        <v>153</v>
      </c>
      <c r="N36" s="32" t="s">
        <v>508</v>
      </c>
      <c r="O36" s="32" t="s">
        <v>153</v>
      </c>
      <c r="P36" s="32" t="s">
        <v>520</v>
      </c>
      <c r="Q36" s="32" t="s">
        <v>521</v>
      </c>
      <c r="R36" s="33" t="s">
        <v>522</v>
      </c>
      <c r="S36" s="33" t="s">
        <v>450</v>
      </c>
      <c r="T36" s="32" t="s">
        <v>523</v>
      </c>
      <c r="U36" s="32" t="s">
        <v>155</v>
      </c>
      <c r="V36" s="32" t="s">
        <v>162</v>
      </c>
      <c r="W36" s="32" t="s">
        <v>524</v>
      </c>
      <c r="X36" s="32" t="s">
        <v>164</v>
      </c>
      <c r="Y36" s="32" t="s">
        <v>525</v>
      </c>
      <c r="Z36" s="32" t="s">
        <v>166</v>
      </c>
      <c r="AA36" s="34">
        <f t="shared" si="0"/>
        <v>3</v>
      </c>
      <c r="AB36" s="34">
        <f t="shared" si="1"/>
        <v>10</v>
      </c>
      <c r="AC36" s="34">
        <f t="shared" si="2"/>
        <v>6</v>
      </c>
      <c r="AD36" s="34">
        <f t="shared" si="3"/>
        <v>19</v>
      </c>
      <c r="AE36" s="34">
        <v>1</v>
      </c>
      <c r="AF36" s="34" t="str">
        <f t="shared" si="4"/>
        <v>B</v>
      </c>
      <c r="AG36" s="35" t="s">
        <v>526</v>
      </c>
      <c r="AH36" s="36">
        <f t="shared" si="5"/>
        <v>19.000360000000001</v>
      </c>
    </row>
    <row r="37" spans="2:34" ht="23.25" x14ac:dyDescent="0.45">
      <c r="B37" s="32" t="s">
        <v>527</v>
      </c>
      <c r="C37" s="32" t="s">
        <v>528</v>
      </c>
      <c r="D37" s="32" t="s">
        <v>529</v>
      </c>
      <c r="E37" s="32" t="s">
        <v>147</v>
      </c>
      <c r="F37" s="32" t="s">
        <v>147</v>
      </c>
      <c r="G37" s="32" t="s">
        <v>94</v>
      </c>
      <c r="H37" s="32" t="s">
        <v>148</v>
      </c>
      <c r="I37" s="32" t="s">
        <v>530</v>
      </c>
      <c r="J37" s="32" t="s">
        <v>531</v>
      </c>
      <c r="K37" s="32" t="s">
        <v>532</v>
      </c>
      <c r="L37" s="32" t="s">
        <v>533</v>
      </c>
      <c r="M37" s="32" t="s">
        <v>153</v>
      </c>
      <c r="N37" s="32" t="s">
        <v>508</v>
      </c>
      <c r="O37" s="32" t="s">
        <v>153</v>
      </c>
      <c r="P37" s="32" t="s">
        <v>534</v>
      </c>
      <c r="Q37" s="32" t="s">
        <v>535</v>
      </c>
      <c r="R37" s="33" t="s">
        <v>536</v>
      </c>
      <c r="S37" s="33" t="s">
        <v>290</v>
      </c>
      <c r="T37" s="32" t="s">
        <v>218</v>
      </c>
      <c r="U37" s="32" t="s">
        <v>155</v>
      </c>
      <c r="V37" s="32" t="s">
        <v>162</v>
      </c>
      <c r="W37" s="32" t="s">
        <v>163</v>
      </c>
      <c r="X37" s="32" t="s">
        <v>164</v>
      </c>
      <c r="Y37" s="32" t="s">
        <v>165</v>
      </c>
      <c r="Z37" s="32" t="s">
        <v>166</v>
      </c>
      <c r="AA37" s="34">
        <f t="shared" si="0"/>
        <v>3</v>
      </c>
      <c r="AB37" s="34">
        <f t="shared" si="1"/>
        <v>10</v>
      </c>
      <c r="AC37" s="34">
        <f t="shared" si="2"/>
        <v>3</v>
      </c>
      <c r="AD37" s="34">
        <f t="shared" si="3"/>
        <v>16</v>
      </c>
      <c r="AE37" s="34">
        <v>0</v>
      </c>
      <c r="AF37" s="34" t="str">
        <f t="shared" si="4"/>
        <v>C</v>
      </c>
      <c r="AG37" s="35" t="s">
        <v>537</v>
      </c>
      <c r="AH37" s="36">
        <f t="shared" si="5"/>
        <v>16.00037</v>
      </c>
    </row>
    <row r="38" spans="2:34" ht="23.25" x14ac:dyDescent="0.45">
      <c r="B38" s="32" t="s">
        <v>538</v>
      </c>
      <c r="C38" s="32" t="s">
        <v>539</v>
      </c>
      <c r="D38" s="32" t="s">
        <v>540</v>
      </c>
      <c r="E38" s="32" t="s">
        <v>147</v>
      </c>
      <c r="F38" s="32" t="s">
        <v>147</v>
      </c>
      <c r="G38" s="32" t="s">
        <v>94</v>
      </c>
      <c r="H38" s="32" t="s">
        <v>148</v>
      </c>
      <c r="I38" s="32" t="s">
        <v>541</v>
      </c>
      <c r="J38" s="32" t="s">
        <v>542</v>
      </c>
      <c r="K38" s="32" t="s">
        <v>543</v>
      </c>
      <c r="L38" s="32" t="s">
        <v>544</v>
      </c>
      <c r="M38" s="32" t="s">
        <v>153</v>
      </c>
      <c r="N38" s="32" t="s">
        <v>508</v>
      </c>
      <c r="O38" s="32" t="s">
        <v>153</v>
      </c>
      <c r="P38" s="32" t="s">
        <v>545</v>
      </c>
      <c r="Q38" s="32" t="s">
        <v>546</v>
      </c>
      <c r="R38" s="33" t="s">
        <v>547</v>
      </c>
      <c r="S38" s="33" t="s">
        <v>450</v>
      </c>
      <c r="T38" s="32" t="s">
        <v>218</v>
      </c>
      <c r="U38" s="32" t="s">
        <v>155</v>
      </c>
      <c r="V38" s="32" t="s">
        <v>162</v>
      </c>
      <c r="W38" s="32" t="s">
        <v>437</v>
      </c>
      <c r="X38" s="32" t="s">
        <v>164</v>
      </c>
      <c r="Y38" s="32" t="s">
        <v>548</v>
      </c>
      <c r="Z38" s="32" t="s">
        <v>166</v>
      </c>
      <c r="AA38" s="34">
        <f t="shared" si="0"/>
        <v>3</v>
      </c>
      <c r="AB38" s="34">
        <f t="shared" si="1"/>
        <v>10</v>
      </c>
      <c r="AC38" s="34">
        <f t="shared" si="2"/>
        <v>6</v>
      </c>
      <c r="AD38" s="34">
        <f t="shared" si="3"/>
        <v>19</v>
      </c>
      <c r="AE38" s="34">
        <v>1</v>
      </c>
      <c r="AF38" s="34" t="str">
        <f t="shared" si="4"/>
        <v>B</v>
      </c>
      <c r="AG38" s="35" t="s">
        <v>549</v>
      </c>
      <c r="AH38" s="36">
        <f t="shared" si="5"/>
        <v>19.00038</v>
      </c>
    </row>
    <row r="39" spans="2:34" ht="23.25" x14ac:dyDescent="0.45">
      <c r="B39" s="32" t="s">
        <v>550</v>
      </c>
      <c r="C39" s="32" t="s">
        <v>551</v>
      </c>
      <c r="D39" s="32" t="s">
        <v>552</v>
      </c>
      <c r="E39" s="32" t="s">
        <v>147</v>
      </c>
      <c r="F39" s="32" t="s">
        <v>147</v>
      </c>
      <c r="G39" s="32" t="s">
        <v>94</v>
      </c>
      <c r="H39" s="32" t="s">
        <v>148</v>
      </c>
      <c r="I39" s="32" t="s">
        <v>553</v>
      </c>
      <c r="J39" s="32" t="s">
        <v>554</v>
      </c>
      <c r="K39" s="32" t="s">
        <v>555</v>
      </c>
      <c r="L39" s="32" t="s">
        <v>556</v>
      </c>
      <c r="M39" s="32" t="s">
        <v>153</v>
      </c>
      <c r="N39" s="32" t="s">
        <v>508</v>
      </c>
      <c r="O39" s="32" t="s">
        <v>153</v>
      </c>
      <c r="P39" s="32" t="s">
        <v>557</v>
      </c>
      <c r="Q39" s="32" t="s">
        <v>558</v>
      </c>
      <c r="R39" s="33" t="s">
        <v>559</v>
      </c>
      <c r="S39" s="33" t="s">
        <v>450</v>
      </c>
      <c r="T39" s="32" t="s">
        <v>218</v>
      </c>
      <c r="U39" s="32" t="s">
        <v>155</v>
      </c>
      <c r="V39" s="32" t="s">
        <v>162</v>
      </c>
      <c r="W39" s="32" t="s">
        <v>260</v>
      </c>
      <c r="X39" s="32" t="s">
        <v>164</v>
      </c>
      <c r="Y39" s="32" t="s">
        <v>560</v>
      </c>
      <c r="Z39" s="32" t="s">
        <v>166</v>
      </c>
      <c r="AA39" s="34">
        <f t="shared" si="0"/>
        <v>3</v>
      </c>
      <c r="AB39" s="34">
        <f t="shared" si="1"/>
        <v>10</v>
      </c>
      <c r="AC39" s="34">
        <f t="shared" si="2"/>
        <v>6</v>
      </c>
      <c r="AD39" s="34">
        <f t="shared" si="3"/>
        <v>19</v>
      </c>
      <c r="AE39" s="34">
        <v>1</v>
      </c>
      <c r="AF39" s="34" t="str">
        <f t="shared" si="4"/>
        <v>B</v>
      </c>
      <c r="AG39" s="35" t="s">
        <v>561</v>
      </c>
      <c r="AH39" s="36">
        <f t="shared" si="5"/>
        <v>19.000389999999999</v>
      </c>
    </row>
    <row r="40" spans="2:34" ht="23.25" x14ac:dyDescent="0.45">
      <c r="B40" s="32" t="s">
        <v>562</v>
      </c>
      <c r="C40" s="32" t="s">
        <v>563</v>
      </c>
      <c r="D40" s="32" t="s">
        <v>564</v>
      </c>
      <c r="E40" s="32" t="s">
        <v>147</v>
      </c>
      <c r="F40" s="32" t="s">
        <v>147</v>
      </c>
      <c r="G40" s="32" t="s">
        <v>94</v>
      </c>
      <c r="H40" s="32" t="s">
        <v>148</v>
      </c>
      <c r="I40" s="32" t="s">
        <v>565</v>
      </c>
      <c r="J40" s="32" t="s">
        <v>153</v>
      </c>
      <c r="K40" s="32" t="s">
        <v>566</v>
      </c>
      <c r="L40" s="32" t="s">
        <v>567</v>
      </c>
      <c r="M40" s="32" t="s">
        <v>419</v>
      </c>
      <c r="N40" s="32" t="s">
        <v>508</v>
      </c>
      <c r="O40" s="32" t="s">
        <v>153</v>
      </c>
      <c r="P40" s="32" t="s">
        <v>568</v>
      </c>
      <c r="Q40" s="32" t="s">
        <v>569</v>
      </c>
      <c r="R40" s="33" t="s">
        <v>570</v>
      </c>
      <c r="S40" s="33" t="s">
        <v>290</v>
      </c>
      <c r="T40" s="32" t="s">
        <v>218</v>
      </c>
      <c r="U40" s="32" t="s">
        <v>419</v>
      </c>
      <c r="V40" s="32" t="s">
        <v>162</v>
      </c>
      <c r="W40" s="32" t="s">
        <v>163</v>
      </c>
      <c r="X40" s="32" t="s">
        <v>164</v>
      </c>
      <c r="Y40" s="32" t="s">
        <v>165</v>
      </c>
      <c r="Z40" s="32" t="s">
        <v>166</v>
      </c>
      <c r="AA40" s="34">
        <f t="shared" si="0"/>
        <v>3</v>
      </c>
      <c r="AB40" s="34">
        <f t="shared" si="1"/>
        <v>10</v>
      </c>
      <c r="AC40" s="34">
        <f t="shared" si="2"/>
        <v>3</v>
      </c>
      <c r="AD40" s="34">
        <f t="shared" si="3"/>
        <v>16</v>
      </c>
      <c r="AE40" s="34">
        <v>0</v>
      </c>
      <c r="AF40" s="34" t="str">
        <f t="shared" si="4"/>
        <v>C</v>
      </c>
      <c r="AG40" s="35" t="s">
        <v>571</v>
      </c>
      <c r="AH40" s="36">
        <f t="shared" si="5"/>
        <v>16.000399999999999</v>
      </c>
    </row>
    <row r="41" spans="2:34" ht="34.9" x14ac:dyDescent="0.45">
      <c r="B41" s="32" t="s">
        <v>572</v>
      </c>
      <c r="C41" s="32" t="s">
        <v>573</v>
      </c>
      <c r="D41" s="32" t="s">
        <v>574</v>
      </c>
      <c r="E41" s="32" t="s">
        <v>147</v>
      </c>
      <c r="F41" s="32" t="s">
        <v>147</v>
      </c>
      <c r="G41" s="32" t="s">
        <v>94</v>
      </c>
      <c r="H41" s="32" t="s">
        <v>148</v>
      </c>
      <c r="I41" s="32" t="s">
        <v>195</v>
      </c>
      <c r="J41" s="32" t="s">
        <v>196</v>
      </c>
      <c r="K41" s="32" t="s">
        <v>575</v>
      </c>
      <c r="L41" s="32" t="s">
        <v>576</v>
      </c>
      <c r="M41" s="32" t="s">
        <v>155</v>
      </c>
      <c r="N41" s="32" t="s">
        <v>508</v>
      </c>
      <c r="O41" s="32" t="s">
        <v>153</v>
      </c>
      <c r="P41" s="32" t="s">
        <v>577</v>
      </c>
      <c r="Q41" s="32" t="s">
        <v>578</v>
      </c>
      <c r="R41" s="33" t="s">
        <v>579</v>
      </c>
      <c r="S41" s="33" t="s">
        <v>450</v>
      </c>
      <c r="T41" s="32" t="s">
        <v>203</v>
      </c>
      <c r="U41" s="32" t="s">
        <v>155</v>
      </c>
      <c r="V41" s="32" t="s">
        <v>162</v>
      </c>
      <c r="W41" s="32" t="s">
        <v>580</v>
      </c>
      <c r="X41" s="32" t="s">
        <v>164</v>
      </c>
      <c r="Y41" s="32" t="s">
        <v>581</v>
      </c>
      <c r="Z41" s="32" t="s">
        <v>166</v>
      </c>
      <c r="AA41" s="34">
        <f t="shared" si="0"/>
        <v>3</v>
      </c>
      <c r="AB41" s="34">
        <f t="shared" si="1"/>
        <v>10</v>
      </c>
      <c r="AC41" s="34">
        <f t="shared" si="2"/>
        <v>6</v>
      </c>
      <c r="AD41" s="34">
        <f t="shared" si="3"/>
        <v>19</v>
      </c>
      <c r="AE41" s="34">
        <v>1</v>
      </c>
      <c r="AF41" s="34" t="str">
        <f t="shared" si="4"/>
        <v>B</v>
      </c>
      <c r="AG41" s="35" t="s">
        <v>582</v>
      </c>
      <c r="AH41" s="36">
        <f t="shared" si="5"/>
        <v>19.000409999999999</v>
      </c>
    </row>
    <row r="42" spans="2:34" ht="46.5" x14ac:dyDescent="0.45">
      <c r="B42" s="32" t="s">
        <v>583</v>
      </c>
      <c r="C42" s="32" t="s">
        <v>584</v>
      </c>
      <c r="D42" s="32" t="s">
        <v>585</v>
      </c>
      <c r="E42" s="32" t="s">
        <v>147</v>
      </c>
      <c r="F42" s="32" t="s">
        <v>147</v>
      </c>
      <c r="G42" s="32" t="s">
        <v>94</v>
      </c>
      <c r="H42" s="32" t="s">
        <v>148</v>
      </c>
      <c r="I42" s="32" t="s">
        <v>586</v>
      </c>
      <c r="J42" s="32" t="s">
        <v>587</v>
      </c>
      <c r="K42" s="32" t="s">
        <v>588</v>
      </c>
      <c r="L42" s="32" t="s">
        <v>589</v>
      </c>
      <c r="M42" s="32" t="s">
        <v>155</v>
      </c>
      <c r="N42" s="32" t="s">
        <v>508</v>
      </c>
      <c r="O42" s="32" t="s">
        <v>153</v>
      </c>
      <c r="P42" s="32" t="s">
        <v>590</v>
      </c>
      <c r="Q42" s="32" t="s">
        <v>591</v>
      </c>
      <c r="R42" s="33" t="s">
        <v>592</v>
      </c>
      <c r="S42" s="33" t="s">
        <v>450</v>
      </c>
      <c r="T42" s="32" t="s">
        <v>160</v>
      </c>
      <c r="U42" s="32" t="s">
        <v>155</v>
      </c>
      <c r="V42" s="32" t="s">
        <v>162</v>
      </c>
      <c r="W42" s="32" t="s">
        <v>580</v>
      </c>
      <c r="X42" s="32" t="s">
        <v>164</v>
      </c>
      <c r="Y42" s="32" t="s">
        <v>593</v>
      </c>
      <c r="Z42" s="32" t="s">
        <v>166</v>
      </c>
      <c r="AA42" s="34">
        <f t="shared" si="0"/>
        <v>3</v>
      </c>
      <c r="AB42" s="34">
        <f t="shared" si="1"/>
        <v>10</v>
      </c>
      <c r="AC42" s="34">
        <f t="shared" si="2"/>
        <v>6</v>
      </c>
      <c r="AD42" s="34">
        <f t="shared" si="3"/>
        <v>19</v>
      </c>
      <c r="AE42" s="34">
        <v>1</v>
      </c>
      <c r="AF42" s="34" t="str">
        <f t="shared" si="4"/>
        <v>B</v>
      </c>
      <c r="AG42" s="35" t="s">
        <v>594</v>
      </c>
      <c r="AH42" s="36">
        <f t="shared" si="5"/>
        <v>19.000419999999998</v>
      </c>
    </row>
    <row r="43" spans="2:34" ht="34.9" x14ac:dyDescent="0.45">
      <c r="B43" s="32" t="s">
        <v>595</v>
      </c>
      <c r="C43" s="32" t="s">
        <v>596</v>
      </c>
      <c r="D43" s="32" t="s">
        <v>597</v>
      </c>
      <c r="E43" s="32" t="s">
        <v>147</v>
      </c>
      <c r="F43" s="32" t="s">
        <v>147</v>
      </c>
      <c r="G43" s="32" t="s">
        <v>94</v>
      </c>
      <c r="H43" s="32" t="s">
        <v>148</v>
      </c>
      <c r="I43" s="32" t="s">
        <v>598</v>
      </c>
      <c r="J43" s="32" t="s">
        <v>599</v>
      </c>
      <c r="K43" s="32" t="s">
        <v>600</v>
      </c>
      <c r="L43" s="32" t="s">
        <v>153</v>
      </c>
      <c r="M43" s="32" t="s">
        <v>153</v>
      </c>
      <c r="N43" s="32" t="s">
        <v>508</v>
      </c>
      <c r="O43" s="32" t="s">
        <v>153</v>
      </c>
      <c r="P43" s="32" t="s">
        <v>601</v>
      </c>
      <c r="Q43" s="32" t="s">
        <v>602</v>
      </c>
      <c r="R43" s="33" t="s">
        <v>603</v>
      </c>
      <c r="S43" s="33" t="s">
        <v>450</v>
      </c>
      <c r="T43" s="32" t="s">
        <v>604</v>
      </c>
      <c r="U43" s="32" t="s">
        <v>155</v>
      </c>
      <c r="V43" s="32" t="s">
        <v>162</v>
      </c>
      <c r="W43" s="32" t="s">
        <v>260</v>
      </c>
      <c r="X43" s="32" t="s">
        <v>164</v>
      </c>
      <c r="Y43" s="32" t="s">
        <v>605</v>
      </c>
      <c r="Z43" s="32" t="s">
        <v>166</v>
      </c>
      <c r="AA43" s="34">
        <f t="shared" si="0"/>
        <v>3</v>
      </c>
      <c r="AB43" s="34">
        <f t="shared" si="1"/>
        <v>10</v>
      </c>
      <c r="AC43" s="34">
        <f t="shared" si="2"/>
        <v>6</v>
      </c>
      <c r="AD43" s="34">
        <f t="shared" si="3"/>
        <v>19</v>
      </c>
      <c r="AE43" s="34">
        <v>1</v>
      </c>
      <c r="AF43" s="34" t="str">
        <f t="shared" si="4"/>
        <v>B</v>
      </c>
      <c r="AG43" s="35" t="s">
        <v>606</v>
      </c>
      <c r="AH43" s="36">
        <f t="shared" si="5"/>
        <v>19.000430000000001</v>
      </c>
    </row>
    <row r="44" spans="2:34" ht="34.9" x14ac:dyDescent="0.45">
      <c r="B44" s="32" t="s">
        <v>607</v>
      </c>
      <c r="C44" s="32" t="s">
        <v>608</v>
      </c>
      <c r="D44" s="32" t="s">
        <v>609</v>
      </c>
      <c r="E44" s="32" t="s">
        <v>147</v>
      </c>
      <c r="F44" s="32" t="s">
        <v>147</v>
      </c>
      <c r="G44" s="32" t="s">
        <v>94</v>
      </c>
      <c r="H44" s="32" t="s">
        <v>148</v>
      </c>
      <c r="I44" s="32" t="s">
        <v>610</v>
      </c>
      <c r="J44" s="32" t="s">
        <v>611</v>
      </c>
      <c r="K44" s="32" t="s">
        <v>612</v>
      </c>
      <c r="L44" s="32" t="s">
        <v>613</v>
      </c>
      <c r="M44" s="32" t="s">
        <v>153</v>
      </c>
      <c r="N44" s="32" t="s">
        <v>508</v>
      </c>
      <c r="O44" s="32" t="s">
        <v>153</v>
      </c>
      <c r="P44" s="32" t="s">
        <v>614</v>
      </c>
      <c r="Q44" s="32" t="s">
        <v>153</v>
      </c>
      <c r="R44" s="33" t="s">
        <v>615</v>
      </c>
      <c r="S44" s="33" t="s">
        <v>290</v>
      </c>
      <c r="T44" s="32" t="s">
        <v>523</v>
      </c>
      <c r="U44" s="32" t="s">
        <v>161</v>
      </c>
      <c r="V44" s="32" t="s">
        <v>616</v>
      </c>
      <c r="W44" s="32" t="s">
        <v>163</v>
      </c>
      <c r="X44" s="32" t="s">
        <v>164</v>
      </c>
      <c r="Y44" s="32" t="s">
        <v>165</v>
      </c>
      <c r="Z44" s="32" t="s">
        <v>166</v>
      </c>
      <c r="AA44" s="34">
        <f t="shared" si="0"/>
        <v>3</v>
      </c>
      <c r="AB44" s="34">
        <f t="shared" si="1"/>
        <v>10</v>
      </c>
      <c r="AC44" s="34">
        <f t="shared" si="2"/>
        <v>3</v>
      </c>
      <c r="AD44" s="34">
        <f t="shared" si="3"/>
        <v>16</v>
      </c>
      <c r="AE44" s="34">
        <v>0</v>
      </c>
      <c r="AF44" s="34" t="str">
        <f t="shared" si="4"/>
        <v>C</v>
      </c>
      <c r="AG44" s="35" t="s">
        <v>617</v>
      </c>
      <c r="AH44" s="36">
        <f t="shared" si="5"/>
        <v>16.000440000000001</v>
      </c>
    </row>
    <row r="45" spans="2:34" ht="23.25" x14ac:dyDescent="0.45">
      <c r="B45" s="32" t="s">
        <v>618</v>
      </c>
      <c r="C45" s="32" t="s">
        <v>619</v>
      </c>
      <c r="D45" s="32" t="s">
        <v>620</v>
      </c>
      <c r="E45" s="32" t="s">
        <v>147</v>
      </c>
      <c r="F45" s="32" t="s">
        <v>147</v>
      </c>
      <c r="G45" s="32" t="s">
        <v>94</v>
      </c>
      <c r="H45" s="32" t="s">
        <v>148</v>
      </c>
      <c r="I45" s="32" t="s">
        <v>621</v>
      </c>
      <c r="J45" s="32" t="s">
        <v>622</v>
      </c>
      <c r="K45" s="32" t="s">
        <v>623</v>
      </c>
      <c r="L45" s="32" t="s">
        <v>624</v>
      </c>
      <c r="M45" s="32" t="s">
        <v>625</v>
      </c>
      <c r="N45" s="32" t="s">
        <v>508</v>
      </c>
      <c r="O45" s="32" t="s">
        <v>153</v>
      </c>
      <c r="P45" s="32" t="s">
        <v>626</v>
      </c>
      <c r="Q45" s="32" t="s">
        <v>153</v>
      </c>
      <c r="R45" s="33" t="s">
        <v>627</v>
      </c>
      <c r="S45" s="33" t="s">
        <v>290</v>
      </c>
      <c r="T45" s="32" t="s">
        <v>218</v>
      </c>
      <c r="U45" s="32" t="s">
        <v>161</v>
      </c>
      <c r="V45" s="32" t="s">
        <v>162</v>
      </c>
      <c r="W45" s="32" t="s">
        <v>163</v>
      </c>
      <c r="X45" s="32" t="s">
        <v>164</v>
      </c>
      <c r="Y45" s="32" t="s">
        <v>165</v>
      </c>
      <c r="Z45" s="32" t="s">
        <v>166</v>
      </c>
      <c r="AA45" s="34">
        <f t="shared" si="0"/>
        <v>3</v>
      </c>
      <c r="AB45" s="34">
        <f t="shared" si="1"/>
        <v>10</v>
      </c>
      <c r="AC45" s="34">
        <f t="shared" si="2"/>
        <v>3</v>
      </c>
      <c r="AD45" s="34">
        <f t="shared" si="3"/>
        <v>16</v>
      </c>
      <c r="AE45" s="34">
        <v>0</v>
      </c>
      <c r="AF45" s="34" t="str">
        <f t="shared" si="4"/>
        <v>C</v>
      </c>
      <c r="AG45" s="35" t="s">
        <v>628</v>
      </c>
      <c r="AH45" s="36">
        <f t="shared" si="5"/>
        <v>16.000450000000001</v>
      </c>
    </row>
    <row r="46" spans="2:34" ht="23.25" x14ac:dyDescent="0.45">
      <c r="B46" s="32" t="s">
        <v>629</v>
      </c>
      <c r="C46" s="32" t="s">
        <v>630</v>
      </c>
      <c r="D46" s="32" t="s">
        <v>620</v>
      </c>
      <c r="E46" s="32" t="s">
        <v>147</v>
      </c>
      <c r="F46" s="32" t="s">
        <v>147</v>
      </c>
      <c r="G46" s="32" t="s">
        <v>94</v>
      </c>
      <c r="H46" s="32" t="s">
        <v>148</v>
      </c>
      <c r="I46" s="32" t="s">
        <v>631</v>
      </c>
      <c r="J46" s="32" t="s">
        <v>632</v>
      </c>
      <c r="K46" s="32" t="s">
        <v>633</v>
      </c>
      <c r="L46" s="32" t="s">
        <v>634</v>
      </c>
      <c r="M46" s="32" t="s">
        <v>153</v>
      </c>
      <c r="N46" s="32" t="s">
        <v>508</v>
      </c>
      <c r="O46" s="32" t="s">
        <v>153</v>
      </c>
      <c r="P46" s="32" t="s">
        <v>635</v>
      </c>
      <c r="Q46" s="32" t="s">
        <v>153</v>
      </c>
      <c r="R46" s="33" t="s">
        <v>636</v>
      </c>
      <c r="S46" s="33" t="s">
        <v>290</v>
      </c>
      <c r="T46" s="32" t="s">
        <v>218</v>
      </c>
      <c r="U46" s="32" t="s">
        <v>161</v>
      </c>
      <c r="V46" s="32" t="s">
        <v>162</v>
      </c>
      <c r="W46" s="32" t="s">
        <v>163</v>
      </c>
      <c r="X46" s="32" t="s">
        <v>164</v>
      </c>
      <c r="Y46" s="32" t="s">
        <v>165</v>
      </c>
      <c r="Z46" s="32" t="s">
        <v>166</v>
      </c>
      <c r="AA46" s="34">
        <f t="shared" si="0"/>
        <v>3</v>
      </c>
      <c r="AB46" s="34">
        <f t="shared" si="1"/>
        <v>10</v>
      </c>
      <c r="AC46" s="34">
        <f t="shared" si="2"/>
        <v>3</v>
      </c>
      <c r="AD46" s="34">
        <f t="shared" si="3"/>
        <v>16</v>
      </c>
      <c r="AE46" s="34">
        <v>0</v>
      </c>
      <c r="AF46" s="34" t="str">
        <f t="shared" si="4"/>
        <v>C</v>
      </c>
      <c r="AG46" s="35" t="s">
        <v>637</v>
      </c>
      <c r="AH46" s="36">
        <f t="shared" si="5"/>
        <v>16.00046</v>
      </c>
    </row>
    <row r="47" spans="2:34" ht="34.9" x14ac:dyDescent="0.45">
      <c r="B47" s="32" t="s">
        <v>638</v>
      </c>
      <c r="C47" s="32" t="s">
        <v>639</v>
      </c>
      <c r="D47" s="32" t="s">
        <v>640</v>
      </c>
      <c r="E47" s="32" t="s">
        <v>641</v>
      </c>
      <c r="F47" s="32" t="s">
        <v>641</v>
      </c>
      <c r="G47" s="32" t="s">
        <v>94</v>
      </c>
      <c r="H47" s="32" t="s">
        <v>148</v>
      </c>
      <c r="I47" s="32" t="s">
        <v>642</v>
      </c>
      <c r="J47" s="32" t="s">
        <v>643</v>
      </c>
      <c r="K47" s="32" t="s">
        <v>644</v>
      </c>
      <c r="L47" s="32" t="s">
        <v>645</v>
      </c>
      <c r="M47" s="32" t="s">
        <v>153</v>
      </c>
      <c r="N47" s="32" t="s">
        <v>646</v>
      </c>
      <c r="O47" s="32" t="s">
        <v>153</v>
      </c>
      <c r="P47" s="32" t="s">
        <v>647</v>
      </c>
      <c r="Q47" s="32" t="s">
        <v>648</v>
      </c>
      <c r="R47" s="33" t="s">
        <v>649</v>
      </c>
      <c r="S47" s="33" t="s">
        <v>450</v>
      </c>
      <c r="T47" s="32" t="s">
        <v>218</v>
      </c>
      <c r="U47" s="32" t="s">
        <v>153</v>
      </c>
      <c r="V47" s="32" t="s">
        <v>650</v>
      </c>
      <c r="W47" s="32" t="s">
        <v>437</v>
      </c>
      <c r="X47" s="32" t="s">
        <v>164</v>
      </c>
      <c r="Y47" s="32" t="s">
        <v>651</v>
      </c>
      <c r="Z47" s="32" t="s">
        <v>166</v>
      </c>
      <c r="AA47" s="34">
        <f t="shared" si="0"/>
        <v>3</v>
      </c>
      <c r="AB47" s="34">
        <f t="shared" si="1"/>
        <v>10</v>
      </c>
      <c r="AC47" s="34">
        <f t="shared" si="2"/>
        <v>6</v>
      </c>
      <c r="AD47" s="34">
        <f t="shared" si="3"/>
        <v>19</v>
      </c>
      <c r="AE47" s="34">
        <v>1</v>
      </c>
      <c r="AF47" s="34" t="str">
        <f t="shared" si="4"/>
        <v>B</v>
      </c>
      <c r="AG47" s="35" t="s">
        <v>652</v>
      </c>
      <c r="AH47" s="36">
        <f t="shared" si="5"/>
        <v>19.00047</v>
      </c>
    </row>
    <row r="48" spans="2:34" ht="34.9" x14ac:dyDescent="0.45">
      <c r="B48" s="32" t="s">
        <v>653</v>
      </c>
      <c r="C48" s="32" t="s">
        <v>654</v>
      </c>
      <c r="D48" s="32" t="s">
        <v>620</v>
      </c>
      <c r="E48" s="32" t="s">
        <v>641</v>
      </c>
      <c r="F48" s="32" t="s">
        <v>641</v>
      </c>
      <c r="G48" s="32" t="s">
        <v>94</v>
      </c>
      <c r="H48" s="32" t="s">
        <v>148</v>
      </c>
      <c r="I48" s="32" t="s">
        <v>655</v>
      </c>
      <c r="J48" s="32" t="s">
        <v>656</v>
      </c>
      <c r="K48" s="32" t="s">
        <v>657</v>
      </c>
      <c r="L48" s="32" t="s">
        <v>658</v>
      </c>
      <c r="M48" s="32" t="s">
        <v>153</v>
      </c>
      <c r="N48" s="32" t="s">
        <v>508</v>
      </c>
      <c r="O48" s="32" t="s">
        <v>153</v>
      </c>
      <c r="P48" s="32" t="s">
        <v>659</v>
      </c>
      <c r="Q48" s="32" t="s">
        <v>153</v>
      </c>
      <c r="R48" s="33" t="s">
        <v>660</v>
      </c>
      <c r="S48" s="33" t="s">
        <v>290</v>
      </c>
      <c r="T48" s="32" t="s">
        <v>218</v>
      </c>
      <c r="U48" s="32" t="s">
        <v>161</v>
      </c>
      <c r="V48" s="32" t="s">
        <v>650</v>
      </c>
      <c r="W48" s="32" t="s">
        <v>163</v>
      </c>
      <c r="X48" s="32" t="s">
        <v>164</v>
      </c>
      <c r="Y48" s="32" t="s">
        <v>165</v>
      </c>
      <c r="Z48" s="32" t="s">
        <v>166</v>
      </c>
      <c r="AA48" s="34">
        <f t="shared" si="0"/>
        <v>3</v>
      </c>
      <c r="AB48" s="34">
        <f t="shared" si="1"/>
        <v>10</v>
      </c>
      <c r="AC48" s="34">
        <f t="shared" si="2"/>
        <v>3</v>
      </c>
      <c r="AD48" s="34">
        <f t="shared" si="3"/>
        <v>16</v>
      </c>
      <c r="AE48" s="34">
        <v>0</v>
      </c>
      <c r="AF48" s="34" t="str">
        <f t="shared" si="4"/>
        <v>C</v>
      </c>
      <c r="AG48" s="35" t="s">
        <v>661</v>
      </c>
      <c r="AH48" s="36">
        <f t="shared" si="5"/>
        <v>16.00048</v>
      </c>
    </row>
    <row r="49" spans="2:34" ht="34.9" x14ac:dyDescent="0.45">
      <c r="B49" s="32" t="s">
        <v>662</v>
      </c>
      <c r="C49" s="32" t="s">
        <v>663</v>
      </c>
      <c r="D49" s="32" t="s">
        <v>664</v>
      </c>
      <c r="E49" s="32" t="s">
        <v>641</v>
      </c>
      <c r="F49" s="32" t="s">
        <v>641</v>
      </c>
      <c r="G49" s="32" t="s">
        <v>94</v>
      </c>
      <c r="H49" s="32" t="s">
        <v>148</v>
      </c>
      <c r="I49" s="32" t="s">
        <v>665</v>
      </c>
      <c r="J49" s="32" t="s">
        <v>666</v>
      </c>
      <c r="K49" s="32" t="s">
        <v>153</v>
      </c>
      <c r="L49" s="32" t="s">
        <v>153</v>
      </c>
      <c r="M49" s="32" t="s">
        <v>153</v>
      </c>
      <c r="N49" s="32" t="s">
        <v>508</v>
      </c>
      <c r="O49" s="32" t="s">
        <v>153</v>
      </c>
      <c r="P49" s="32" t="s">
        <v>667</v>
      </c>
      <c r="Q49" s="32" t="s">
        <v>153</v>
      </c>
      <c r="R49" s="33" t="s">
        <v>668</v>
      </c>
      <c r="S49" s="33" t="s">
        <v>290</v>
      </c>
      <c r="T49" s="32" t="s">
        <v>604</v>
      </c>
      <c r="U49" s="32" t="s">
        <v>155</v>
      </c>
      <c r="V49" s="32" t="s">
        <v>650</v>
      </c>
      <c r="W49" s="32" t="s">
        <v>163</v>
      </c>
      <c r="X49" s="32" t="s">
        <v>164</v>
      </c>
      <c r="Y49" s="32" t="s">
        <v>165</v>
      </c>
      <c r="Z49" s="32" t="s">
        <v>166</v>
      </c>
      <c r="AA49" s="34">
        <f t="shared" si="0"/>
        <v>3</v>
      </c>
      <c r="AB49" s="34">
        <f t="shared" si="1"/>
        <v>10</v>
      </c>
      <c r="AC49" s="34">
        <f t="shared" si="2"/>
        <v>3</v>
      </c>
      <c r="AD49" s="34">
        <f t="shared" si="3"/>
        <v>16</v>
      </c>
      <c r="AE49" s="34">
        <v>0</v>
      </c>
      <c r="AF49" s="34" t="str">
        <f t="shared" si="4"/>
        <v>C</v>
      </c>
      <c r="AG49" s="35" t="s">
        <v>669</v>
      </c>
      <c r="AH49" s="36">
        <f t="shared" si="5"/>
        <v>16.000489999999999</v>
      </c>
    </row>
    <row r="50" spans="2:34" ht="23.25" x14ac:dyDescent="0.45">
      <c r="B50" s="32" t="s">
        <v>670</v>
      </c>
      <c r="C50" s="32" t="s">
        <v>671</v>
      </c>
      <c r="D50" s="32" t="s">
        <v>620</v>
      </c>
      <c r="E50" s="32" t="s">
        <v>641</v>
      </c>
      <c r="F50" s="32" t="s">
        <v>641</v>
      </c>
      <c r="G50" s="32" t="s">
        <v>94</v>
      </c>
      <c r="H50" s="32" t="s">
        <v>148</v>
      </c>
      <c r="I50" s="32" t="s">
        <v>672</v>
      </c>
      <c r="J50" s="32" t="s">
        <v>673</v>
      </c>
      <c r="K50" s="32" t="s">
        <v>674</v>
      </c>
      <c r="L50" s="32" t="s">
        <v>675</v>
      </c>
      <c r="M50" s="32" t="s">
        <v>676</v>
      </c>
      <c r="N50" s="32" t="s">
        <v>508</v>
      </c>
      <c r="O50" s="32" t="s">
        <v>153</v>
      </c>
      <c r="P50" s="32" t="s">
        <v>677</v>
      </c>
      <c r="Q50" s="32" t="s">
        <v>153</v>
      </c>
      <c r="R50" s="33" t="s">
        <v>678</v>
      </c>
      <c r="S50" s="33" t="s">
        <v>290</v>
      </c>
      <c r="T50" s="32" t="s">
        <v>218</v>
      </c>
      <c r="U50" s="32" t="s">
        <v>161</v>
      </c>
      <c r="V50" s="32" t="s">
        <v>650</v>
      </c>
      <c r="W50" s="32" t="s">
        <v>205</v>
      </c>
      <c r="X50" s="32" t="s">
        <v>164</v>
      </c>
      <c r="Y50" s="32" t="s">
        <v>206</v>
      </c>
      <c r="Z50" s="32" t="s">
        <v>166</v>
      </c>
      <c r="AA50" s="34">
        <f t="shared" si="0"/>
        <v>3</v>
      </c>
      <c r="AB50" s="34">
        <f t="shared" si="1"/>
        <v>10</v>
      </c>
      <c r="AC50" s="34">
        <f t="shared" si="2"/>
        <v>6</v>
      </c>
      <c r="AD50" s="34">
        <f t="shared" si="3"/>
        <v>19</v>
      </c>
      <c r="AE50" s="34">
        <v>0</v>
      </c>
      <c r="AF50" s="34" t="str">
        <f t="shared" si="4"/>
        <v>B</v>
      </c>
      <c r="AG50" s="35" t="s">
        <v>679</v>
      </c>
      <c r="AH50" s="36">
        <f t="shared" si="5"/>
        <v>19.000499999999999</v>
      </c>
    </row>
    <row r="51" spans="2:34" ht="23.25" x14ac:dyDescent="0.45">
      <c r="B51" s="32" t="s">
        <v>680</v>
      </c>
      <c r="C51" s="32" t="s">
        <v>681</v>
      </c>
      <c r="D51" s="32" t="s">
        <v>682</v>
      </c>
      <c r="E51" s="32" t="s">
        <v>683</v>
      </c>
      <c r="F51" s="32" t="s">
        <v>683</v>
      </c>
      <c r="G51" s="32" t="s">
        <v>94</v>
      </c>
      <c r="H51" s="32" t="s">
        <v>148</v>
      </c>
      <c r="I51" s="32" t="s">
        <v>684</v>
      </c>
      <c r="J51" s="32" t="s">
        <v>685</v>
      </c>
      <c r="K51" s="32" t="s">
        <v>686</v>
      </c>
      <c r="L51" s="32" t="s">
        <v>687</v>
      </c>
      <c r="M51" s="32" t="s">
        <v>153</v>
      </c>
      <c r="N51" s="32" t="s">
        <v>646</v>
      </c>
      <c r="O51" s="32" t="s">
        <v>153</v>
      </c>
      <c r="P51" s="32" t="s">
        <v>688</v>
      </c>
      <c r="Q51" s="32" t="s">
        <v>689</v>
      </c>
      <c r="R51" s="33" t="s">
        <v>690</v>
      </c>
      <c r="S51" s="33" t="s">
        <v>290</v>
      </c>
      <c r="T51" s="32" t="s">
        <v>218</v>
      </c>
      <c r="U51" s="32" t="s">
        <v>153</v>
      </c>
      <c r="V51" s="32" t="s">
        <v>691</v>
      </c>
      <c r="W51" s="32" t="s">
        <v>163</v>
      </c>
      <c r="X51" s="32" t="s">
        <v>164</v>
      </c>
      <c r="Y51" s="32" t="s">
        <v>165</v>
      </c>
      <c r="Z51" s="32" t="s">
        <v>166</v>
      </c>
      <c r="AA51" s="34">
        <f t="shared" si="0"/>
        <v>3</v>
      </c>
      <c r="AB51" s="34">
        <f t="shared" si="1"/>
        <v>10</v>
      </c>
      <c r="AC51" s="34">
        <f t="shared" si="2"/>
        <v>3</v>
      </c>
      <c r="AD51" s="34">
        <f t="shared" si="3"/>
        <v>16</v>
      </c>
      <c r="AE51" s="34">
        <v>0</v>
      </c>
      <c r="AF51" s="34" t="str">
        <f t="shared" si="4"/>
        <v>C</v>
      </c>
      <c r="AG51" s="35" t="s">
        <v>692</v>
      </c>
      <c r="AH51" s="36">
        <f t="shared" si="5"/>
        <v>16.000509999999998</v>
      </c>
    </row>
    <row r="52" spans="2:34" ht="23.25" x14ac:dyDescent="0.45">
      <c r="B52" s="32" t="s">
        <v>693</v>
      </c>
      <c r="C52" s="32" t="s">
        <v>694</v>
      </c>
      <c r="D52" s="32" t="s">
        <v>695</v>
      </c>
      <c r="E52" s="32" t="s">
        <v>683</v>
      </c>
      <c r="F52" s="32" t="s">
        <v>683</v>
      </c>
      <c r="G52" s="32" t="s">
        <v>94</v>
      </c>
      <c r="H52" s="32" t="s">
        <v>148</v>
      </c>
      <c r="I52" s="32" t="s">
        <v>696</v>
      </c>
      <c r="J52" s="32" t="s">
        <v>697</v>
      </c>
      <c r="K52" s="32" t="s">
        <v>698</v>
      </c>
      <c r="L52" s="32" t="s">
        <v>699</v>
      </c>
      <c r="M52" s="32" t="s">
        <v>153</v>
      </c>
      <c r="N52" s="32" t="s">
        <v>508</v>
      </c>
      <c r="O52" s="32" t="s">
        <v>153</v>
      </c>
      <c r="P52" s="32" t="s">
        <v>700</v>
      </c>
      <c r="Q52" s="32" t="s">
        <v>701</v>
      </c>
      <c r="R52" s="33" t="s">
        <v>702</v>
      </c>
      <c r="S52" s="33" t="s">
        <v>290</v>
      </c>
      <c r="T52" s="32" t="s">
        <v>218</v>
      </c>
      <c r="U52" s="32" t="s">
        <v>155</v>
      </c>
      <c r="V52" s="32" t="s">
        <v>691</v>
      </c>
      <c r="W52" s="32" t="s">
        <v>163</v>
      </c>
      <c r="X52" s="32" t="s">
        <v>164</v>
      </c>
      <c r="Y52" s="32" t="s">
        <v>165</v>
      </c>
      <c r="Z52" s="32" t="s">
        <v>166</v>
      </c>
      <c r="AA52" s="34">
        <f t="shared" si="0"/>
        <v>3</v>
      </c>
      <c r="AB52" s="34">
        <f t="shared" si="1"/>
        <v>10</v>
      </c>
      <c r="AC52" s="34">
        <f t="shared" si="2"/>
        <v>3</v>
      </c>
      <c r="AD52" s="34">
        <f t="shared" si="3"/>
        <v>16</v>
      </c>
      <c r="AE52" s="34">
        <v>0</v>
      </c>
      <c r="AF52" s="34" t="str">
        <f t="shared" si="4"/>
        <v>C</v>
      </c>
      <c r="AG52" s="35" t="s">
        <v>703</v>
      </c>
      <c r="AH52" s="36">
        <f t="shared" si="5"/>
        <v>16.000520000000002</v>
      </c>
    </row>
    <row r="53" spans="2:34" ht="34.9" x14ac:dyDescent="0.45">
      <c r="B53" s="32" t="s">
        <v>704</v>
      </c>
      <c r="C53" s="32" t="s">
        <v>705</v>
      </c>
      <c r="D53" s="32" t="s">
        <v>620</v>
      </c>
      <c r="E53" s="32" t="s">
        <v>683</v>
      </c>
      <c r="F53" s="32" t="s">
        <v>683</v>
      </c>
      <c r="G53" s="32" t="s">
        <v>94</v>
      </c>
      <c r="H53" s="32" t="s">
        <v>148</v>
      </c>
      <c r="I53" s="32" t="s">
        <v>706</v>
      </c>
      <c r="J53" s="32" t="s">
        <v>707</v>
      </c>
      <c r="K53" s="32" t="s">
        <v>708</v>
      </c>
      <c r="L53" s="32" t="s">
        <v>709</v>
      </c>
      <c r="M53" s="32" t="s">
        <v>153</v>
      </c>
      <c r="N53" s="32" t="s">
        <v>508</v>
      </c>
      <c r="O53" s="32" t="s">
        <v>153</v>
      </c>
      <c r="P53" s="32" t="s">
        <v>710</v>
      </c>
      <c r="Q53" s="32" t="s">
        <v>153</v>
      </c>
      <c r="R53" s="33" t="s">
        <v>711</v>
      </c>
      <c r="S53" s="33" t="s">
        <v>290</v>
      </c>
      <c r="T53" s="32" t="s">
        <v>218</v>
      </c>
      <c r="U53" s="32" t="s">
        <v>161</v>
      </c>
      <c r="V53" s="32" t="s">
        <v>691</v>
      </c>
      <c r="W53" s="32" t="s">
        <v>163</v>
      </c>
      <c r="X53" s="32" t="s">
        <v>164</v>
      </c>
      <c r="Y53" s="32" t="s">
        <v>165</v>
      </c>
      <c r="Z53" s="32" t="s">
        <v>166</v>
      </c>
      <c r="AA53" s="34">
        <f t="shared" si="0"/>
        <v>3</v>
      </c>
      <c r="AB53" s="34">
        <f t="shared" si="1"/>
        <v>10</v>
      </c>
      <c r="AC53" s="34">
        <f t="shared" si="2"/>
        <v>3</v>
      </c>
      <c r="AD53" s="34">
        <f t="shared" si="3"/>
        <v>16</v>
      </c>
      <c r="AE53" s="34">
        <v>0</v>
      </c>
      <c r="AF53" s="34" t="str">
        <f t="shared" si="4"/>
        <v>C</v>
      </c>
      <c r="AG53" s="35" t="s">
        <v>712</v>
      </c>
      <c r="AH53" s="36">
        <f t="shared" si="5"/>
        <v>16.000530000000001</v>
      </c>
    </row>
    <row r="54" spans="2:34" ht="46.5" x14ac:dyDescent="0.45">
      <c r="B54" s="32" t="s">
        <v>713</v>
      </c>
      <c r="C54" s="32" t="s">
        <v>714</v>
      </c>
      <c r="D54" s="32" t="s">
        <v>715</v>
      </c>
      <c r="E54" s="32" t="s">
        <v>716</v>
      </c>
      <c r="F54" s="32" t="s">
        <v>683</v>
      </c>
      <c r="G54" s="32" t="s">
        <v>94</v>
      </c>
      <c r="H54" s="32" t="s">
        <v>148</v>
      </c>
      <c r="I54" s="32" t="s">
        <v>717</v>
      </c>
      <c r="J54" s="32" t="s">
        <v>718</v>
      </c>
      <c r="K54" s="32" t="s">
        <v>719</v>
      </c>
      <c r="L54" s="32" t="s">
        <v>720</v>
      </c>
      <c r="M54" s="32" t="s">
        <v>153</v>
      </c>
      <c r="N54" s="32" t="s">
        <v>508</v>
      </c>
      <c r="O54" s="32" t="s">
        <v>153</v>
      </c>
      <c r="P54" s="32" t="s">
        <v>721</v>
      </c>
      <c r="Q54" s="32" t="s">
        <v>722</v>
      </c>
      <c r="R54" s="33" t="s">
        <v>723</v>
      </c>
      <c r="S54" s="33" t="s">
        <v>450</v>
      </c>
      <c r="T54" s="32" t="s">
        <v>218</v>
      </c>
      <c r="U54" s="32" t="s">
        <v>155</v>
      </c>
      <c r="V54" s="32" t="s">
        <v>691</v>
      </c>
      <c r="W54" s="32" t="s">
        <v>580</v>
      </c>
      <c r="X54" s="32" t="s">
        <v>164</v>
      </c>
      <c r="Y54" s="32" t="s">
        <v>724</v>
      </c>
      <c r="Z54" s="32" t="s">
        <v>166</v>
      </c>
      <c r="AA54" s="34">
        <f t="shared" si="0"/>
        <v>3</v>
      </c>
      <c r="AB54" s="34">
        <f t="shared" si="1"/>
        <v>10</v>
      </c>
      <c r="AC54" s="34">
        <f t="shared" si="2"/>
        <v>6</v>
      </c>
      <c r="AD54" s="34">
        <f t="shared" si="3"/>
        <v>19</v>
      </c>
      <c r="AE54" s="34">
        <v>1</v>
      </c>
      <c r="AF54" s="34" t="str">
        <f t="shared" si="4"/>
        <v>B</v>
      </c>
      <c r="AG54" s="35" t="s">
        <v>725</v>
      </c>
      <c r="AH54" s="36">
        <f t="shared" si="5"/>
        <v>19.000540000000001</v>
      </c>
    </row>
    <row r="55" spans="2:34" ht="23.25" x14ac:dyDescent="0.45">
      <c r="B55" s="32" t="s">
        <v>726</v>
      </c>
      <c r="C55" s="32" t="s">
        <v>727</v>
      </c>
      <c r="D55" s="32" t="s">
        <v>728</v>
      </c>
      <c r="E55" s="32" t="s">
        <v>280</v>
      </c>
      <c r="F55" s="32" t="s">
        <v>280</v>
      </c>
      <c r="G55" s="32" t="s">
        <v>95</v>
      </c>
      <c r="H55" s="32" t="s">
        <v>148</v>
      </c>
      <c r="I55" s="32" t="s">
        <v>729</v>
      </c>
      <c r="J55" s="32" t="s">
        <v>730</v>
      </c>
      <c r="K55" s="32" t="s">
        <v>731</v>
      </c>
      <c r="L55" s="32" t="s">
        <v>153</v>
      </c>
      <c r="M55" s="32" t="s">
        <v>153</v>
      </c>
      <c r="N55" s="32" t="s">
        <v>508</v>
      </c>
      <c r="O55" s="32" t="s">
        <v>153</v>
      </c>
      <c r="P55" s="32" t="s">
        <v>732</v>
      </c>
      <c r="Q55" s="32" t="s">
        <v>733</v>
      </c>
      <c r="R55" s="33" t="s">
        <v>734</v>
      </c>
      <c r="S55" s="33" t="s">
        <v>290</v>
      </c>
      <c r="T55" s="32" t="s">
        <v>218</v>
      </c>
      <c r="U55" s="32" t="s">
        <v>155</v>
      </c>
      <c r="V55" s="32" t="s">
        <v>735</v>
      </c>
      <c r="W55" s="32" t="s">
        <v>736</v>
      </c>
      <c r="X55" s="32" t="s">
        <v>164</v>
      </c>
      <c r="Y55" s="32" t="s">
        <v>737</v>
      </c>
      <c r="Z55" s="32" t="s">
        <v>166</v>
      </c>
      <c r="AA55" s="34">
        <f t="shared" si="0"/>
        <v>3</v>
      </c>
      <c r="AB55" s="34">
        <f t="shared" si="1"/>
        <v>10</v>
      </c>
      <c r="AC55" s="34">
        <f t="shared" si="2"/>
        <v>6</v>
      </c>
      <c r="AD55" s="34">
        <f t="shared" si="3"/>
        <v>19</v>
      </c>
      <c r="AE55" s="34">
        <v>0</v>
      </c>
      <c r="AF55" s="34" t="str">
        <f t="shared" si="4"/>
        <v>B</v>
      </c>
      <c r="AG55" s="35" t="s">
        <v>738</v>
      </c>
      <c r="AH55" s="36">
        <f t="shared" si="5"/>
        <v>19.00055</v>
      </c>
    </row>
    <row r="56" spans="2:34" ht="23.25" x14ac:dyDescent="0.45">
      <c r="B56" s="32" t="s">
        <v>739</v>
      </c>
      <c r="C56" s="32" t="s">
        <v>740</v>
      </c>
      <c r="D56" s="32" t="s">
        <v>728</v>
      </c>
      <c r="E56" s="32" t="s">
        <v>280</v>
      </c>
      <c r="F56" s="32" t="s">
        <v>280</v>
      </c>
      <c r="G56" s="32" t="s">
        <v>95</v>
      </c>
      <c r="H56" s="32" t="s">
        <v>148</v>
      </c>
      <c r="I56" s="32" t="s">
        <v>741</v>
      </c>
      <c r="J56" s="32" t="s">
        <v>742</v>
      </c>
      <c r="K56" s="32" t="s">
        <v>743</v>
      </c>
      <c r="L56" s="32" t="s">
        <v>153</v>
      </c>
      <c r="M56" s="32" t="s">
        <v>153</v>
      </c>
      <c r="N56" s="32" t="s">
        <v>508</v>
      </c>
      <c r="O56" s="32" t="s">
        <v>153</v>
      </c>
      <c r="P56" s="32" t="s">
        <v>744</v>
      </c>
      <c r="Q56" s="32" t="s">
        <v>745</v>
      </c>
      <c r="R56" s="33" t="s">
        <v>746</v>
      </c>
      <c r="S56" s="33" t="s">
        <v>290</v>
      </c>
      <c r="T56" s="32" t="s">
        <v>218</v>
      </c>
      <c r="U56" s="32" t="s">
        <v>155</v>
      </c>
      <c r="V56" s="32" t="s">
        <v>735</v>
      </c>
      <c r="W56" s="32" t="s">
        <v>163</v>
      </c>
      <c r="X56" s="32" t="s">
        <v>164</v>
      </c>
      <c r="Y56" s="32" t="s">
        <v>165</v>
      </c>
      <c r="Z56" s="32" t="s">
        <v>166</v>
      </c>
      <c r="AA56" s="34">
        <f t="shared" si="0"/>
        <v>3</v>
      </c>
      <c r="AB56" s="34">
        <f t="shared" si="1"/>
        <v>10</v>
      </c>
      <c r="AC56" s="34">
        <f t="shared" si="2"/>
        <v>3</v>
      </c>
      <c r="AD56" s="34">
        <f t="shared" si="3"/>
        <v>16</v>
      </c>
      <c r="AE56" s="34">
        <v>0</v>
      </c>
      <c r="AF56" s="34" t="str">
        <f t="shared" si="4"/>
        <v>C</v>
      </c>
      <c r="AG56" s="35" t="s">
        <v>747</v>
      </c>
      <c r="AH56" s="36">
        <f t="shared" si="5"/>
        <v>16.00056</v>
      </c>
    </row>
    <row r="57" spans="2:34" ht="34.9" x14ac:dyDescent="0.45">
      <c r="B57" s="32" t="s">
        <v>748</v>
      </c>
      <c r="C57" s="32" t="s">
        <v>749</v>
      </c>
      <c r="D57" s="32" t="s">
        <v>620</v>
      </c>
      <c r="E57" s="32" t="s">
        <v>280</v>
      </c>
      <c r="F57" s="32" t="s">
        <v>280</v>
      </c>
      <c r="G57" s="32" t="s">
        <v>95</v>
      </c>
      <c r="H57" s="32" t="s">
        <v>148</v>
      </c>
      <c r="I57" s="32" t="s">
        <v>750</v>
      </c>
      <c r="J57" s="32" t="s">
        <v>751</v>
      </c>
      <c r="K57" s="32" t="s">
        <v>752</v>
      </c>
      <c r="L57" s="32" t="s">
        <v>753</v>
      </c>
      <c r="M57" s="32" t="s">
        <v>153</v>
      </c>
      <c r="N57" s="32" t="s">
        <v>508</v>
      </c>
      <c r="O57" s="32" t="s">
        <v>153</v>
      </c>
      <c r="P57" s="32" t="s">
        <v>754</v>
      </c>
      <c r="Q57" s="32" t="s">
        <v>153</v>
      </c>
      <c r="R57" s="33" t="s">
        <v>755</v>
      </c>
      <c r="S57" s="33" t="s">
        <v>290</v>
      </c>
      <c r="T57" s="32" t="s">
        <v>160</v>
      </c>
      <c r="U57" s="32" t="s">
        <v>161</v>
      </c>
      <c r="V57" s="32" t="s">
        <v>735</v>
      </c>
      <c r="W57" s="32" t="s">
        <v>163</v>
      </c>
      <c r="X57" s="32" t="s">
        <v>164</v>
      </c>
      <c r="Y57" s="32" t="s">
        <v>165</v>
      </c>
      <c r="Z57" s="32" t="s">
        <v>166</v>
      </c>
      <c r="AA57" s="34">
        <f t="shared" si="0"/>
        <v>3</v>
      </c>
      <c r="AB57" s="34">
        <f t="shared" si="1"/>
        <v>10</v>
      </c>
      <c r="AC57" s="34">
        <f t="shared" si="2"/>
        <v>3</v>
      </c>
      <c r="AD57" s="34">
        <f t="shared" si="3"/>
        <v>16</v>
      </c>
      <c r="AE57" s="34">
        <v>0</v>
      </c>
      <c r="AF57" s="34" t="str">
        <f t="shared" si="4"/>
        <v>C</v>
      </c>
      <c r="AG57" s="35" t="s">
        <v>756</v>
      </c>
      <c r="AH57" s="36">
        <f t="shared" si="5"/>
        <v>16.00057</v>
      </c>
    </row>
    <row r="58" spans="2:34" ht="46.5" x14ac:dyDescent="0.45">
      <c r="B58" s="32" t="s">
        <v>757</v>
      </c>
      <c r="C58" s="32" t="s">
        <v>758</v>
      </c>
      <c r="D58" s="32" t="s">
        <v>620</v>
      </c>
      <c r="E58" s="32" t="s">
        <v>280</v>
      </c>
      <c r="F58" s="32" t="s">
        <v>280</v>
      </c>
      <c r="G58" s="32" t="s">
        <v>95</v>
      </c>
      <c r="H58" s="32" t="s">
        <v>148</v>
      </c>
      <c r="I58" s="32" t="s">
        <v>759</v>
      </c>
      <c r="J58" s="32" t="s">
        <v>760</v>
      </c>
      <c r="K58" s="32" t="s">
        <v>761</v>
      </c>
      <c r="L58" s="32" t="s">
        <v>762</v>
      </c>
      <c r="M58" s="32" t="s">
        <v>153</v>
      </c>
      <c r="N58" s="32" t="s">
        <v>508</v>
      </c>
      <c r="O58" s="32" t="s">
        <v>153</v>
      </c>
      <c r="P58" s="32" t="s">
        <v>763</v>
      </c>
      <c r="Q58" s="32" t="s">
        <v>153</v>
      </c>
      <c r="R58" s="33" t="s">
        <v>764</v>
      </c>
      <c r="S58" s="33" t="s">
        <v>450</v>
      </c>
      <c r="T58" s="32" t="s">
        <v>160</v>
      </c>
      <c r="U58" s="32" t="s">
        <v>161</v>
      </c>
      <c r="V58" s="32" t="s">
        <v>735</v>
      </c>
      <c r="W58" s="32" t="s">
        <v>580</v>
      </c>
      <c r="X58" s="32" t="s">
        <v>164</v>
      </c>
      <c r="Y58" s="32" t="s">
        <v>765</v>
      </c>
      <c r="Z58" s="32" t="s">
        <v>166</v>
      </c>
      <c r="AA58" s="34">
        <f t="shared" si="0"/>
        <v>3</v>
      </c>
      <c r="AB58" s="34">
        <f t="shared" si="1"/>
        <v>10</v>
      </c>
      <c r="AC58" s="34">
        <f t="shared" si="2"/>
        <v>6</v>
      </c>
      <c r="AD58" s="34">
        <f t="shared" si="3"/>
        <v>19</v>
      </c>
      <c r="AE58" s="34">
        <v>1</v>
      </c>
      <c r="AF58" s="34" t="str">
        <f t="shared" si="4"/>
        <v>B</v>
      </c>
      <c r="AG58" s="35" t="s">
        <v>766</v>
      </c>
      <c r="AH58" s="36">
        <f t="shared" si="5"/>
        <v>19.000579999999999</v>
      </c>
    </row>
    <row r="59" spans="2:34" ht="23.25" x14ac:dyDescent="0.45">
      <c r="B59" s="32" t="s">
        <v>767</v>
      </c>
      <c r="C59" s="32" t="s">
        <v>768</v>
      </c>
      <c r="D59" s="32" t="s">
        <v>769</v>
      </c>
      <c r="E59" s="32" t="s">
        <v>770</v>
      </c>
      <c r="F59" s="32" t="s">
        <v>280</v>
      </c>
      <c r="G59" s="32" t="s">
        <v>95</v>
      </c>
      <c r="H59" s="32" t="s">
        <v>148</v>
      </c>
      <c r="I59" s="32" t="s">
        <v>771</v>
      </c>
      <c r="J59" s="32" t="s">
        <v>772</v>
      </c>
      <c r="K59" s="32" t="s">
        <v>773</v>
      </c>
      <c r="L59" s="32" t="s">
        <v>153</v>
      </c>
      <c r="M59" s="32" t="s">
        <v>153</v>
      </c>
      <c r="N59" s="32" t="s">
        <v>508</v>
      </c>
      <c r="O59" s="32" t="s">
        <v>153</v>
      </c>
      <c r="P59" s="32" t="s">
        <v>774</v>
      </c>
      <c r="Q59" s="32" t="s">
        <v>775</v>
      </c>
      <c r="R59" s="33" t="s">
        <v>776</v>
      </c>
      <c r="S59" s="33" t="s">
        <v>290</v>
      </c>
      <c r="T59" s="32" t="s">
        <v>218</v>
      </c>
      <c r="U59" s="32" t="s">
        <v>155</v>
      </c>
      <c r="V59" s="32" t="s">
        <v>735</v>
      </c>
      <c r="W59" s="32" t="s">
        <v>163</v>
      </c>
      <c r="X59" s="32" t="s">
        <v>164</v>
      </c>
      <c r="Y59" s="32" t="s">
        <v>165</v>
      </c>
      <c r="Z59" s="32" t="s">
        <v>166</v>
      </c>
      <c r="AA59" s="34">
        <f t="shared" si="0"/>
        <v>3</v>
      </c>
      <c r="AB59" s="34">
        <f t="shared" si="1"/>
        <v>10</v>
      </c>
      <c r="AC59" s="34">
        <f t="shared" si="2"/>
        <v>3</v>
      </c>
      <c r="AD59" s="34">
        <f t="shared" si="3"/>
        <v>16</v>
      </c>
      <c r="AE59" s="34">
        <v>0</v>
      </c>
      <c r="AF59" s="34" t="str">
        <f t="shared" si="4"/>
        <v>C</v>
      </c>
      <c r="AG59" s="35" t="s">
        <v>777</v>
      </c>
      <c r="AH59" s="36">
        <f t="shared" si="5"/>
        <v>16.000589999999999</v>
      </c>
    </row>
    <row r="60" spans="2:34" ht="34.9" x14ac:dyDescent="0.45">
      <c r="B60" s="32" t="s">
        <v>778</v>
      </c>
      <c r="C60" s="32" t="s">
        <v>779</v>
      </c>
      <c r="D60" s="32" t="s">
        <v>715</v>
      </c>
      <c r="E60" s="32" t="s">
        <v>780</v>
      </c>
      <c r="F60" s="32" t="s">
        <v>280</v>
      </c>
      <c r="G60" s="32" t="s">
        <v>95</v>
      </c>
      <c r="H60" s="32" t="s">
        <v>148</v>
      </c>
      <c r="I60" s="32" t="s">
        <v>781</v>
      </c>
      <c r="J60" s="32" t="s">
        <v>153</v>
      </c>
      <c r="K60" s="32" t="s">
        <v>782</v>
      </c>
      <c r="L60" s="32" t="s">
        <v>783</v>
      </c>
      <c r="M60" s="32" t="s">
        <v>153</v>
      </c>
      <c r="N60" s="32" t="s">
        <v>508</v>
      </c>
      <c r="O60" s="32" t="s">
        <v>153</v>
      </c>
      <c r="P60" s="32" t="s">
        <v>784</v>
      </c>
      <c r="Q60" s="32" t="s">
        <v>785</v>
      </c>
      <c r="R60" s="33" t="s">
        <v>786</v>
      </c>
      <c r="S60" s="33" t="s">
        <v>450</v>
      </c>
      <c r="T60" s="32" t="s">
        <v>218</v>
      </c>
      <c r="U60" s="32" t="s">
        <v>155</v>
      </c>
      <c r="V60" s="32" t="s">
        <v>735</v>
      </c>
      <c r="W60" s="32" t="s">
        <v>437</v>
      </c>
      <c r="X60" s="32" t="s">
        <v>164</v>
      </c>
      <c r="Y60" s="32" t="s">
        <v>787</v>
      </c>
      <c r="Z60" s="32" t="s">
        <v>166</v>
      </c>
      <c r="AA60" s="34">
        <f t="shared" si="0"/>
        <v>3</v>
      </c>
      <c r="AB60" s="34">
        <f t="shared" si="1"/>
        <v>10</v>
      </c>
      <c r="AC60" s="34">
        <f t="shared" si="2"/>
        <v>6</v>
      </c>
      <c r="AD60" s="34">
        <f t="shared" si="3"/>
        <v>19</v>
      </c>
      <c r="AE60" s="34">
        <v>1</v>
      </c>
      <c r="AF60" s="34" t="str">
        <f t="shared" si="4"/>
        <v>B</v>
      </c>
      <c r="AG60" s="35" t="s">
        <v>788</v>
      </c>
      <c r="AH60" s="36">
        <f t="shared" si="5"/>
        <v>19.000599999999999</v>
      </c>
    </row>
    <row r="61" spans="2:34" ht="23.25" x14ac:dyDescent="0.45">
      <c r="B61" s="32" t="s">
        <v>789</v>
      </c>
      <c r="C61" s="32" t="s">
        <v>790</v>
      </c>
      <c r="D61" s="32" t="s">
        <v>791</v>
      </c>
      <c r="E61" s="32" t="s">
        <v>792</v>
      </c>
      <c r="F61" s="32" t="s">
        <v>280</v>
      </c>
      <c r="G61" s="32" t="s">
        <v>95</v>
      </c>
      <c r="H61" s="32" t="s">
        <v>148</v>
      </c>
      <c r="I61" s="32" t="s">
        <v>793</v>
      </c>
      <c r="J61" s="32" t="s">
        <v>153</v>
      </c>
      <c r="K61" s="32" t="s">
        <v>794</v>
      </c>
      <c r="L61" s="32" t="s">
        <v>795</v>
      </c>
      <c r="M61" s="32" t="s">
        <v>153</v>
      </c>
      <c r="N61" s="32" t="s">
        <v>508</v>
      </c>
      <c r="O61" s="32" t="s">
        <v>153</v>
      </c>
      <c r="P61" s="32" t="s">
        <v>796</v>
      </c>
      <c r="Q61" s="32" t="s">
        <v>797</v>
      </c>
      <c r="R61" s="33" t="s">
        <v>798</v>
      </c>
      <c r="S61" s="33" t="s">
        <v>450</v>
      </c>
      <c r="T61" s="32" t="s">
        <v>218</v>
      </c>
      <c r="U61" s="32" t="s">
        <v>419</v>
      </c>
      <c r="V61" s="32" t="s">
        <v>735</v>
      </c>
      <c r="W61" s="32" t="s">
        <v>524</v>
      </c>
      <c r="X61" s="32" t="s">
        <v>164</v>
      </c>
      <c r="Y61" s="32" t="s">
        <v>799</v>
      </c>
      <c r="Z61" s="32" t="s">
        <v>166</v>
      </c>
      <c r="AA61" s="34">
        <f t="shared" si="0"/>
        <v>3</v>
      </c>
      <c r="AB61" s="34">
        <f t="shared" si="1"/>
        <v>10</v>
      </c>
      <c r="AC61" s="34">
        <f t="shared" si="2"/>
        <v>6</v>
      </c>
      <c r="AD61" s="34">
        <f t="shared" si="3"/>
        <v>19</v>
      </c>
      <c r="AE61" s="34">
        <v>1</v>
      </c>
      <c r="AF61" s="34" t="str">
        <f t="shared" si="4"/>
        <v>B</v>
      </c>
      <c r="AG61" s="35" t="s">
        <v>800</v>
      </c>
      <c r="AH61" s="36">
        <f t="shared" si="5"/>
        <v>19.000610000000002</v>
      </c>
    </row>
    <row r="62" spans="2:34" ht="23.25" x14ac:dyDescent="0.45">
      <c r="B62" s="32" t="s">
        <v>801</v>
      </c>
      <c r="C62" s="32" t="s">
        <v>802</v>
      </c>
      <c r="D62" s="32" t="s">
        <v>803</v>
      </c>
      <c r="E62" s="32" t="s">
        <v>804</v>
      </c>
      <c r="F62" s="32" t="s">
        <v>280</v>
      </c>
      <c r="G62" s="32" t="s">
        <v>95</v>
      </c>
      <c r="H62" s="32" t="s">
        <v>148</v>
      </c>
      <c r="I62" s="32" t="s">
        <v>805</v>
      </c>
      <c r="J62" s="32" t="s">
        <v>806</v>
      </c>
      <c r="K62" s="32" t="s">
        <v>807</v>
      </c>
      <c r="L62" s="32" t="s">
        <v>808</v>
      </c>
      <c r="M62" s="32" t="s">
        <v>153</v>
      </c>
      <c r="N62" s="32" t="s">
        <v>508</v>
      </c>
      <c r="O62" s="32" t="s">
        <v>153</v>
      </c>
      <c r="P62" s="32" t="s">
        <v>809</v>
      </c>
      <c r="Q62" s="32" t="s">
        <v>810</v>
      </c>
      <c r="R62" s="33" t="s">
        <v>811</v>
      </c>
      <c r="S62" s="33" t="s">
        <v>290</v>
      </c>
      <c r="T62" s="32" t="s">
        <v>218</v>
      </c>
      <c r="U62" s="32" t="s">
        <v>155</v>
      </c>
      <c r="V62" s="32" t="s">
        <v>735</v>
      </c>
      <c r="W62" s="32" t="s">
        <v>163</v>
      </c>
      <c r="X62" s="32" t="s">
        <v>164</v>
      </c>
      <c r="Y62" s="32" t="s">
        <v>165</v>
      </c>
      <c r="Z62" s="32" t="s">
        <v>166</v>
      </c>
      <c r="AA62" s="34">
        <f t="shared" si="0"/>
        <v>3</v>
      </c>
      <c r="AB62" s="34">
        <f t="shared" si="1"/>
        <v>10</v>
      </c>
      <c r="AC62" s="34">
        <f t="shared" si="2"/>
        <v>3</v>
      </c>
      <c r="AD62" s="34">
        <f t="shared" si="3"/>
        <v>16</v>
      </c>
      <c r="AE62" s="34">
        <v>0</v>
      </c>
      <c r="AF62" s="34" t="str">
        <f t="shared" si="4"/>
        <v>C</v>
      </c>
      <c r="AG62" s="35" t="s">
        <v>812</v>
      </c>
      <c r="AH62" s="36">
        <f t="shared" si="5"/>
        <v>16.000620000000001</v>
      </c>
    </row>
    <row r="63" spans="2:34" ht="34.9" x14ac:dyDescent="0.45">
      <c r="B63" s="32" t="s">
        <v>813</v>
      </c>
      <c r="C63" s="32" t="s">
        <v>814</v>
      </c>
      <c r="D63" s="32" t="s">
        <v>803</v>
      </c>
      <c r="E63" s="32" t="s">
        <v>815</v>
      </c>
      <c r="F63" s="32" t="s">
        <v>310</v>
      </c>
      <c r="G63" s="32" t="s">
        <v>95</v>
      </c>
      <c r="H63" s="32" t="s">
        <v>148</v>
      </c>
      <c r="I63" s="32" t="s">
        <v>816</v>
      </c>
      <c r="J63" s="32" t="s">
        <v>817</v>
      </c>
      <c r="K63" s="32" t="s">
        <v>818</v>
      </c>
      <c r="L63" s="32" t="s">
        <v>819</v>
      </c>
      <c r="M63" s="32" t="s">
        <v>153</v>
      </c>
      <c r="N63" s="32" t="s">
        <v>508</v>
      </c>
      <c r="O63" s="32" t="s">
        <v>153</v>
      </c>
      <c r="P63" s="32" t="s">
        <v>820</v>
      </c>
      <c r="Q63" s="32" t="s">
        <v>821</v>
      </c>
      <c r="R63" s="33" t="s">
        <v>822</v>
      </c>
      <c r="S63" s="33" t="s">
        <v>290</v>
      </c>
      <c r="T63" s="32" t="s">
        <v>218</v>
      </c>
      <c r="U63" s="32" t="s">
        <v>155</v>
      </c>
      <c r="V63" s="32" t="s">
        <v>823</v>
      </c>
      <c r="W63" s="32" t="s">
        <v>163</v>
      </c>
      <c r="X63" s="32" t="s">
        <v>164</v>
      </c>
      <c r="Y63" s="32" t="s">
        <v>165</v>
      </c>
      <c r="Z63" s="32" t="s">
        <v>166</v>
      </c>
      <c r="AA63" s="34">
        <f t="shared" si="0"/>
        <v>3</v>
      </c>
      <c r="AB63" s="34">
        <f t="shared" si="1"/>
        <v>10</v>
      </c>
      <c r="AC63" s="34">
        <f t="shared" si="2"/>
        <v>3</v>
      </c>
      <c r="AD63" s="34">
        <f t="shared" si="3"/>
        <v>16</v>
      </c>
      <c r="AE63" s="34">
        <v>0</v>
      </c>
      <c r="AF63" s="34" t="str">
        <f t="shared" si="4"/>
        <v>C</v>
      </c>
      <c r="AG63" s="35" t="s">
        <v>824</v>
      </c>
      <c r="AH63" s="36">
        <f t="shared" si="5"/>
        <v>16.000630000000001</v>
      </c>
    </row>
    <row r="64" spans="2:34" ht="23.25" x14ac:dyDescent="0.45">
      <c r="B64" s="32" t="s">
        <v>825</v>
      </c>
      <c r="C64" s="32" t="s">
        <v>826</v>
      </c>
      <c r="D64" s="32" t="s">
        <v>827</v>
      </c>
      <c r="E64" s="32" t="s">
        <v>828</v>
      </c>
      <c r="F64" s="32" t="s">
        <v>310</v>
      </c>
      <c r="G64" s="32" t="s">
        <v>95</v>
      </c>
      <c r="H64" s="32" t="s">
        <v>148</v>
      </c>
      <c r="I64" s="32" t="s">
        <v>829</v>
      </c>
      <c r="J64" s="32" t="s">
        <v>830</v>
      </c>
      <c r="K64" s="32" t="s">
        <v>831</v>
      </c>
      <c r="L64" s="32" t="s">
        <v>832</v>
      </c>
      <c r="M64" s="32" t="s">
        <v>153</v>
      </c>
      <c r="N64" s="32" t="s">
        <v>508</v>
      </c>
      <c r="O64" s="32" t="s">
        <v>153</v>
      </c>
      <c r="P64" s="32" t="s">
        <v>833</v>
      </c>
      <c r="Q64" s="32" t="s">
        <v>834</v>
      </c>
      <c r="R64" s="33" t="s">
        <v>835</v>
      </c>
      <c r="S64" s="33" t="s">
        <v>290</v>
      </c>
      <c r="T64" s="32" t="s">
        <v>218</v>
      </c>
      <c r="U64" s="32" t="s">
        <v>155</v>
      </c>
      <c r="V64" s="32" t="s">
        <v>823</v>
      </c>
      <c r="W64" s="32" t="s">
        <v>163</v>
      </c>
      <c r="X64" s="32" t="s">
        <v>164</v>
      </c>
      <c r="Y64" s="32" t="s">
        <v>165</v>
      </c>
      <c r="Z64" s="32" t="s">
        <v>166</v>
      </c>
      <c r="AA64" s="34">
        <f t="shared" si="0"/>
        <v>3</v>
      </c>
      <c r="AB64" s="34">
        <f t="shared" si="1"/>
        <v>10</v>
      </c>
      <c r="AC64" s="34">
        <f t="shared" si="2"/>
        <v>3</v>
      </c>
      <c r="AD64" s="34">
        <f t="shared" si="3"/>
        <v>16</v>
      </c>
      <c r="AE64" s="34">
        <v>0</v>
      </c>
      <c r="AF64" s="34" t="str">
        <f t="shared" si="4"/>
        <v>C</v>
      </c>
      <c r="AG64" s="35" t="s">
        <v>836</v>
      </c>
      <c r="AH64" s="36">
        <f t="shared" si="5"/>
        <v>16.000640000000001</v>
      </c>
    </row>
    <row r="65" spans="2:34" ht="34.9" x14ac:dyDescent="0.45">
      <c r="B65" s="32" t="s">
        <v>837</v>
      </c>
      <c r="C65" s="32" t="s">
        <v>838</v>
      </c>
      <c r="D65" s="32" t="s">
        <v>839</v>
      </c>
      <c r="E65" s="32" t="s">
        <v>310</v>
      </c>
      <c r="F65" s="32" t="s">
        <v>310</v>
      </c>
      <c r="G65" s="32" t="s">
        <v>95</v>
      </c>
      <c r="H65" s="32" t="s">
        <v>148</v>
      </c>
      <c r="I65" s="32" t="s">
        <v>840</v>
      </c>
      <c r="J65" s="32" t="s">
        <v>841</v>
      </c>
      <c r="K65" s="32" t="s">
        <v>842</v>
      </c>
      <c r="L65" s="32" t="s">
        <v>843</v>
      </c>
      <c r="M65" s="32" t="s">
        <v>153</v>
      </c>
      <c r="N65" s="32" t="s">
        <v>508</v>
      </c>
      <c r="O65" s="32" t="s">
        <v>153</v>
      </c>
      <c r="P65" s="32" t="s">
        <v>844</v>
      </c>
      <c r="Q65" s="32" t="s">
        <v>845</v>
      </c>
      <c r="R65" s="33" t="s">
        <v>846</v>
      </c>
      <c r="S65" s="33" t="s">
        <v>290</v>
      </c>
      <c r="T65" s="32" t="s">
        <v>218</v>
      </c>
      <c r="U65" s="32" t="s">
        <v>155</v>
      </c>
      <c r="V65" s="32" t="s">
        <v>823</v>
      </c>
      <c r="W65" s="32" t="s">
        <v>163</v>
      </c>
      <c r="X65" s="32" t="s">
        <v>164</v>
      </c>
      <c r="Y65" s="32" t="s">
        <v>165</v>
      </c>
      <c r="Z65" s="32" t="s">
        <v>166</v>
      </c>
      <c r="AA65" s="34">
        <f t="shared" si="0"/>
        <v>3</v>
      </c>
      <c r="AB65" s="34">
        <f t="shared" si="1"/>
        <v>10</v>
      </c>
      <c r="AC65" s="34">
        <f t="shared" si="2"/>
        <v>3</v>
      </c>
      <c r="AD65" s="34">
        <f t="shared" si="3"/>
        <v>16</v>
      </c>
      <c r="AE65" s="34">
        <v>0</v>
      </c>
      <c r="AF65" s="34" t="str">
        <f t="shared" si="4"/>
        <v>C</v>
      </c>
      <c r="AG65" s="35" t="s">
        <v>847</v>
      </c>
      <c r="AH65" s="36">
        <f t="shared" si="5"/>
        <v>16.00065</v>
      </c>
    </row>
    <row r="66" spans="2:34" ht="23.25" x14ac:dyDescent="0.45">
      <c r="B66" s="32" t="s">
        <v>848</v>
      </c>
      <c r="C66" s="32" t="s">
        <v>849</v>
      </c>
      <c r="D66" s="32" t="s">
        <v>620</v>
      </c>
      <c r="E66" s="32" t="s">
        <v>310</v>
      </c>
      <c r="F66" s="32" t="s">
        <v>310</v>
      </c>
      <c r="G66" s="32" t="s">
        <v>95</v>
      </c>
      <c r="H66" s="32" t="s">
        <v>148</v>
      </c>
      <c r="I66" s="32" t="s">
        <v>850</v>
      </c>
      <c r="J66" s="32" t="s">
        <v>153</v>
      </c>
      <c r="K66" s="32" t="s">
        <v>851</v>
      </c>
      <c r="L66" s="32" t="s">
        <v>852</v>
      </c>
      <c r="M66" s="32" t="s">
        <v>153</v>
      </c>
      <c r="N66" s="32" t="s">
        <v>508</v>
      </c>
      <c r="O66" s="32" t="s">
        <v>153</v>
      </c>
      <c r="P66" s="32" t="s">
        <v>853</v>
      </c>
      <c r="Q66" s="32" t="s">
        <v>153</v>
      </c>
      <c r="R66" s="33" t="s">
        <v>854</v>
      </c>
      <c r="S66" s="33" t="s">
        <v>290</v>
      </c>
      <c r="T66" s="32" t="s">
        <v>218</v>
      </c>
      <c r="U66" s="32" t="s">
        <v>161</v>
      </c>
      <c r="V66" s="32" t="s">
        <v>823</v>
      </c>
      <c r="W66" s="32" t="s">
        <v>163</v>
      </c>
      <c r="X66" s="32" t="s">
        <v>164</v>
      </c>
      <c r="Y66" s="32" t="s">
        <v>165</v>
      </c>
      <c r="Z66" s="32" t="s">
        <v>166</v>
      </c>
      <c r="AA66" s="34">
        <f t="shared" si="0"/>
        <v>3</v>
      </c>
      <c r="AB66" s="34">
        <f t="shared" si="1"/>
        <v>10</v>
      </c>
      <c r="AC66" s="34">
        <f t="shared" si="2"/>
        <v>3</v>
      </c>
      <c r="AD66" s="34">
        <f t="shared" si="3"/>
        <v>16</v>
      </c>
      <c r="AE66" s="34">
        <v>0</v>
      </c>
      <c r="AF66" s="34" t="str">
        <f t="shared" si="4"/>
        <v>C</v>
      </c>
      <c r="AG66" s="35" t="s">
        <v>855</v>
      </c>
      <c r="AH66" s="36">
        <f t="shared" si="5"/>
        <v>16.00066</v>
      </c>
    </row>
    <row r="67" spans="2:34" ht="34.9" x14ac:dyDescent="0.45">
      <c r="B67" s="32" t="s">
        <v>856</v>
      </c>
      <c r="C67" s="32" t="s">
        <v>857</v>
      </c>
      <c r="D67" s="32" t="s">
        <v>839</v>
      </c>
      <c r="E67" s="32" t="s">
        <v>858</v>
      </c>
      <c r="F67" s="32" t="s">
        <v>858</v>
      </c>
      <c r="G67" s="32" t="s">
        <v>95</v>
      </c>
      <c r="H67" s="32" t="s">
        <v>148</v>
      </c>
      <c r="I67" s="32" t="s">
        <v>859</v>
      </c>
      <c r="J67" s="32" t="s">
        <v>860</v>
      </c>
      <c r="K67" s="32" t="s">
        <v>861</v>
      </c>
      <c r="L67" s="32" t="s">
        <v>862</v>
      </c>
      <c r="M67" s="32" t="s">
        <v>153</v>
      </c>
      <c r="N67" s="32" t="s">
        <v>508</v>
      </c>
      <c r="O67" s="32" t="s">
        <v>153</v>
      </c>
      <c r="P67" s="32" t="s">
        <v>863</v>
      </c>
      <c r="Q67" s="32" t="s">
        <v>864</v>
      </c>
      <c r="R67" s="33" t="s">
        <v>865</v>
      </c>
      <c r="S67" s="33" t="s">
        <v>450</v>
      </c>
      <c r="T67" s="32" t="s">
        <v>160</v>
      </c>
      <c r="U67" s="32" t="s">
        <v>155</v>
      </c>
      <c r="V67" s="32" t="s">
        <v>866</v>
      </c>
      <c r="W67" s="32" t="s">
        <v>246</v>
      </c>
      <c r="X67" s="32" t="s">
        <v>164</v>
      </c>
      <c r="Y67" s="32" t="s">
        <v>867</v>
      </c>
      <c r="Z67" s="32" t="s">
        <v>166</v>
      </c>
      <c r="AA67" s="34">
        <f t="shared" si="0"/>
        <v>3</v>
      </c>
      <c r="AB67" s="34">
        <f t="shared" si="1"/>
        <v>10</v>
      </c>
      <c r="AC67" s="34">
        <f t="shared" si="2"/>
        <v>6</v>
      </c>
      <c r="AD67" s="34">
        <f t="shared" si="3"/>
        <v>19</v>
      </c>
      <c r="AE67" s="34">
        <v>1</v>
      </c>
      <c r="AF67" s="34" t="str">
        <f t="shared" si="4"/>
        <v>B</v>
      </c>
      <c r="AG67" s="35" t="s">
        <v>868</v>
      </c>
      <c r="AH67" s="36">
        <f t="shared" si="5"/>
        <v>19.00067</v>
      </c>
    </row>
    <row r="68" spans="2:34" ht="23.25" x14ac:dyDescent="0.45">
      <c r="B68" s="32" t="s">
        <v>869</v>
      </c>
      <c r="C68" s="32" t="s">
        <v>870</v>
      </c>
      <c r="D68" s="32" t="s">
        <v>871</v>
      </c>
      <c r="E68" s="32" t="s">
        <v>872</v>
      </c>
      <c r="F68" s="32" t="s">
        <v>858</v>
      </c>
      <c r="G68" s="32" t="s">
        <v>95</v>
      </c>
      <c r="H68" s="32" t="s">
        <v>148</v>
      </c>
      <c r="I68" s="32" t="s">
        <v>873</v>
      </c>
      <c r="J68" s="32" t="s">
        <v>874</v>
      </c>
      <c r="K68" s="32" t="s">
        <v>875</v>
      </c>
      <c r="L68" s="32" t="s">
        <v>876</v>
      </c>
      <c r="M68" s="32" t="s">
        <v>153</v>
      </c>
      <c r="N68" s="32" t="s">
        <v>508</v>
      </c>
      <c r="O68" s="32" t="s">
        <v>153</v>
      </c>
      <c r="P68" s="32" t="s">
        <v>877</v>
      </c>
      <c r="Q68" s="32" t="s">
        <v>878</v>
      </c>
      <c r="R68" s="33" t="s">
        <v>879</v>
      </c>
      <c r="S68" s="33" t="s">
        <v>290</v>
      </c>
      <c r="T68" s="32" t="s">
        <v>218</v>
      </c>
      <c r="U68" s="32" t="s">
        <v>155</v>
      </c>
      <c r="V68" s="32" t="s">
        <v>866</v>
      </c>
      <c r="W68" s="32" t="s">
        <v>163</v>
      </c>
      <c r="X68" s="32" t="s">
        <v>164</v>
      </c>
      <c r="Y68" s="32" t="s">
        <v>165</v>
      </c>
      <c r="Z68" s="32" t="s">
        <v>166</v>
      </c>
      <c r="AA68" s="34">
        <f t="shared" si="0"/>
        <v>3</v>
      </c>
      <c r="AB68" s="34">
        <f t="shared" si="1"/>
        <v>10</v>
      </c>
      <c r="AC68" s="34">
        <f t="shared" si="2"/>
        <v>3</v>
      </c>
      <c r="AD68" s="34">
        <f t="shared" si="3"/>
        <v>16</v>
      </c>
      <c r="AE68" s="34">
        <v>0</v>
      </c>
      <c r="AF68" s="34" t="str">
        <f t="shared" si="4"/>
        <v>C</v>
      </c>
      <c r="AG68" s="35" t="s">
        <v>880</v>
      </c>
      <c r="AH68" s="36">
        <f t="shared" si="5"/>
        <v>16.000679999999999</v>
      </c>
    </row>
    <row r="69" spans="2:34" ht="46.5" x14ac:dyDescent="0.45">
      <c r="B69" s="32" t="s">
        <v>881</v>
      </c>
      <c r="C69" s="32" t="s">
        <v>882</v>
      </c>
      <c r="D69" s="32" t="s">
        <v>883</v>
      </c>
      <c r="E69" s="32" t="s">
        <v>884</v>
      </c>
      <c r="F69" s="32" t="s">
        <v>858</v>
      </c>
      <c r="G69" s="32" t="s">
        <v>95</v>
      </c>
      <c r="H69" s="32" t="s">
        <v>148</v>
      </c>
      <c r="I69" s="32" t="s">
        <v>885</v>
      </c>
      <c r="J69" s="32" t="s">
        <v>886</v>
      </c>
      <c r="K69" s="32" t="s">
        <v>887</v>
      </c>
      <c r="L69" s="32" t="s">
        <v>153</v>
      </c>
      <c r="M69" s="32" t="s">
        <v>153</v>
      </c>
      <c r="N69" s="32" t="s">
        <v>508</v>
      </c>
      <c r="O69" s="32" t="s">
        <v>153</v>
      </c>
      <c r="P69" s="32" t="s">
        <v>888</v>
      </c>
      <c r="Q69" s="32" t="s">
        <v>889</v>
      </c>
      <c r="R69" s="33" t="s">
        <v>890</v>
      </c>
      <c r="S69" s="33" t="s">
        <v>450</v>
      </c>
      <c r="T69" s="32" t="s">
        <v>218</v>
      </c>
      <c r="U69" s="32" t="s">
        <v>419</v>
      </c>
      <c r="V69" s="32" t="s">
        <v>866</v>
      </c>
      <c r="W69" s="32" t="s">
        <v>580</v>
      </c>
      <c r="X69" s="32" t="s">
        <v>164</v>
      </c>
      <c r="Y69" s="32" t="s">
        <v>891</v>
      </c>
      <c r="Z69" s="32" t="s">
        <v>166</v>
      </c>
      <c r="AA69" s="34">
        <f t="shared" si="0"/>
        <v>3</v>
      </c>
      <c r="AB69" s="34">
        <f t="shared" si="1"/>
        <v>10</v>
      </c>
      <c r="AC69" s="34">
        <f t="shared" si="2"/>
        <v>6</v>
      </c>
      <c r="AD69" s="34">
        <f t="shared" si="3"/>
        <v>19</v>
      </c>
      <c r="AE69" s="34">
        <v>1</v>
      </c>
      <c r="AF69" s="34" t="str">
        <f t="shared" si="4"/>
        <v>B</v>
      </c>
      <c r="AG69" s="35" t="s">
        <v>892</v>
      </c>
      <c r="AH69" s="36">
        <f t="shared" si="5"/>
        <v>19.000689999999999</v>
      </c>
    </row>
    <row r="70" spans="2:34" ht="23.25" x14ac:dyDescent="0.45">
      <c r="B70" s="32" t="s">
        <v>893</v>
      </c>
      <c r="C70" s="32" t="s">
        <v>894</v>
      </c>
      <c r="D70" s="32" t="s">
        <v>895</v>
      </c>
      <c r="E70" s="32" t="s">
        <v>266</v>
      </c>
      <c r="F70" s="32" t="s">
        <v>266</v>
      </c>
      <c r="G70" s="32" t="s">
        <v>97</v>
      </c>
      <c r="H70" s="32" t="s">
        <v>148</v>
      </c>
      <c r="I70" s="32" t="s">
        <v>896</v>
      </c>
      <c r="J70" s="32" t="s">
        <v>897</v>
      </c>
      <c r="K70" s="32" t="s">
        <v>898</v>
      </c>
      <c r="L70" s="32" t="s">
        <v>899</v>
      </c>
      <c r="M70" s="32" t="s">
        <v>153</v>
      </c>
      <c r="N70" s="32" t="s">
        <v>508</v>
      </c>
      <c r="O70" s="32" t="s">
        <v>153</v>
      </c>
      <c r="P70" s="32" t="s">
        <v>900</v>
      </c>
      <c r="Q70" s="32" t="s">
        <v>901</v>
      </c>
      <c r="R70" s="33" t="s">
        <v>902</v>
      </c>
      <c r="S70" s="33" t="s">
        <v>450</v>
      </c>
      <c r="T70" s="32" t="s">
        <v>218</v>
      </c>
      <c r="U70" s="32" t="s">
        <v>155</v>
      </c>
      <c r="V70" s="32" t="s">
        <v>903</v>
      </c>
      <c r="W70" s="32" t="s">
        <v>437</v>
      </c>
      <c r="X70" s="32" t="s">
        <v>164</v>
      </c>
      <c r="Y70" s="32" t="s">
        <v>904</v>
      </c>
      <c r="Z70" s="32" t="s">
        <v>166</v>
      </c>
      <c r="AA70" s="34">
        <f t="shared" si="0"/>
        <v>3</v>
      </c>
      <c r="AB70" s="34">
        <f t="shared" si="1"/>
        <v>10</v>
      </c>
      <c r="AC70" s="34">
        <f t="shared" si="2"/>
        <v>6</v>
      </c>
      <c r="AD70" s="34">
        <f t="shared" si="3"/>
        <v>19</v>
      </c>
      <c r="AE70" s="34">
        <v>1</v>
      </c>
      <c r="AF70" s="34" t="str">
        <f t="shared" si="4"/>
        <v>B</v>
      </c>
      <c r="AG70" s="35" t="s">
        <v>905</v>
      </c>
      <c r="AH70" s="36">
        <f t="shared" si="5"/>
        <v>19.000699999999998</v>
      </c>
    </row>
    <row r="71" spans="2:34" ht="23.25" x14ac:dyDescent="0.45">
      <c r="B71" s="32" t="s">
        <v>906</v>
      </c>
      <c r="C71" s="32" t="s">
        <v>907</v>
      </c>
      <c r="D71" s="32" t="s">
        <v>728</v>
      </c>
      <c r="E71" s="32" t="s">
        <v>266</v>
      </c>
      <c r="F71" s="32" t="s">
        <v>266</v>
      </c>
      <c r="G71" s="32" t="s">
        <v>97</v>
      </c>
      <c r="H71" s="32" t="s">
        <v>148</v>
      </c>
      <c r="I71" s="32" t="s">
        <v>908</v>
      </c>
      <c r="J71" s="32" t="s">
        <v>909</v>
      </c>
      <c r="K71" s="32" t="s">
        <v>910</v>
      </c>
      <c r="L71" s="32" t="s">
        <v>911</v>
      </c>
      <c r="M71" s="32" t="s">
        <v>153</v>
      </c>
      <c r="N71" s="32" t="s">
        <v>508</v>
      </c>
      <c r="O71" s="32" t="s">
        <v>153</v>
      </c>
      <c r="P71" s="32" t="s">
        <v>912</v>
      </c>
      <c r="Q71" s="32" t="s">
        <v>913</v>
      </c>
      <c r="R71" s="33" t="s">
        <v>914</v>
      </c>
      <c r="S71" s="33" t="s">
        <v>290</v>
      </c>
      <c r="T71" s="32" t="s">
        <v>218</v>
      </c>
      <c r="U71" s="32" t="s">
        <v>155</v>
      </c>
      <c r="V71" s="32" t="s">
        <v>903</v>
      </c>
      <c r="W71" s="32" t="s">
        <v>163</v>
      </c>
      <c r="X71" s="32" t="s">
        <v>164</v>
      </c>
      <c r="Y71" s="32" t="s">
        <v>165</v>
      </c>
      <c r="Z71" s="32" t="s">
        <v>166</v>
      </c>
      <c r="AA71" s="34">
        <f t="shared" si="0"/>
        <v>3</v>
      </c>
      <c r="AB71" s="34">
        <f t="shared" si="1"/>
        <v>10</v>
      </c>
      <c r="AC71" s="34">
        <f t="shared" si="2"/>
        <v>3</v>
      </c>
      <c r="AD71" s="34">
        <f t="shared" si="3"/>
        <v>16</v>
      </c>
      <c r="AE71" s="34">
        <v>0</v>
      </c>
      <c r="AF71" s="34" t="str">
        <f t="shared" si="4"/>
        <v>C</v>
      </c>
      <c r="AG71" s="35" t="s">
        <v>915</v>
      </c>
      <c r="AH71" s="36">
        <f t="shared" si="5"/>
        <v>16.000710000000002</v>
      </c>
    </row>
    <row r="72" spans="2:34" ht="23.25" x14ac:dyDescent="0.45">
      <c r="B72" s="32" t="s">
        <v>916</v>
      </c>
      <c r="C72" s="32" t="s">
        <v>917</v>
      </c>
      <c r="D72" s="32" t="s">
        <v>728</v>
      </c>
      <c r="E72" s="32" t="s">
        <v>266</v>
      </c>
      <c r="F72" s="32" t="s">
        <v>266</v>
      </c>
      <c r="G72" s="32" t="s">
        <v>97</v>
      </c>
      <c r="H72" s="32" t="s">
        <v>148</v>
      </c>
      <c r="I72" s="32" t="s">
        <v>918</v>
      </c>
      <c r="J72" s="32" t="s">
        <v>919</v>
      </c>
      <c r="K72" s="32" t="s">
        <v>920</v>
      </c>
      <c r="L72" s="32" t="s">
        <v>921</v>
      </c>
      <c r="M72" s="32" t="s">
        <v>153</v>
      </c>
      <c r="N72" s="32" t="s">
        <v>508</v>
      </c>
      <c r="O72" s="32" t="s">
        <v>153</v>
      </c>
      <c r="P72" s="32" t="s">
        <v>922</v>
      </c>
      <c r="Q72" s="32" t="s">
        <v>923</v>
      </c>
      <c r="R72" s="33" t="s">
        <v>924</v>
      </c>
      <c r="S72" s="33" t="s">
        <v>290</v>
      </c>
      <c r="T72" s="32" t="s">
        <v>218</v>
      </c>
      <c r="U72" s="32" t="s">
        <v>155</v>
      </c>
      <c r="V72" s="32" t="s">
        <v>903</v>
      </c>
      <c r="W72" s="32" t="s">
        <v>163</v>
      </c>
      <c r="X72" s="32" t="s">
        <v>164</v>
      </c>
      <c r="Y72" s="32" t="s">
        <v>165</v>
      </c>
      <c r="Z72" s="32" t="s">
        <v>166</v>
      </c>
      <c r="AA72" s="34">
        <f t="shared" si="0"/>
        <v>3</v>
      </c>
      <c r="AB72" s="34">
        <f t="shared" si="1"/>
        <v>10</v>
      </c>
      <c r="AC72" s="34">
        <f t="shared" si="2"/>
        <v>3</v>
      </c>
      <c r="AD72" s="34">
        <f t="shared" si="3"/>
        <v>16</v>
      </c>
      <c r="AE72" s="34">
        <v>0</v>
      </c>
      <c r="AF72" s="34" t="str">
        <f t="shared" si="4"/>
        <v>C</v>
      </c>
      <c r="AG72" s="35" t="s">
        <v>925</v>
      </c>
      <c r="AH72" s="36">
        <f t="shared" si="5"/>
        <v>16.000720000000001</v>
      </c>
    </row>
    <row r="73" spans="2:34" ht="23.25" x14ac:dyDescent="0.45">
      <c r="B73" s="32" t="s">
        <v>926</v>
      </c>
      <c r="C73" s="32" t="s">
        <v>927</v>
      </c>
      <c r="D73" s="32" t="s">
        <v>620</v>
      </c>
      <c r="E73" s="32" t="s">
        <v>266</v>
      </c>
      <c r="F73" s="32" t="s">
        <v>266</v>
      </c>
      <c r="G73" s="32" t="s">
        <v>97</v>
      </c>
      <c r="H73" s="32" t="s">
        <v>148</v>
      </c>
      <c r="I73" s="32" t="s">
        <v>928</v>
      </c>
      <c r="J73" s="32" t="s">
        <v>929</v>
      </c>
      <c r="K73" s="32" t="s">
        <v>930</v>
      </c>
      <c r="L73" s="32" t="s">
        <v>931</v>
      </c>
      <c r="M73" s="32" t="s">
        <v>932</v>
      </c>
      <c r="N73" s="32" t="s">
        <v>508</v>
      </c>
      <c r="O73" s="32" t="s">
        <v>153</v>
      </c>
      <c r="P73" s="32" t="s">
        <v>933</v>
      </c>
      <c r="Q73" s="32" t="s">
        <v>153</v>
      </c>
      <c r="R73" s="33" t="s">
        <v>934</v>
      </c>
      <c r="S73" s="33" t="s">
        <v>290</v>
      </c>
      <c r="T73" s="32" t="s">
        <v>218</v>
      </c>
      <c r="U73" s="32" t="s">
        <v>161</v>
      </c>
      <c r="V73" s="32" t="s">
        <v>903</v>
      </c>
      <c r="W73" s="32" t="s">
        <v>163</v>
      </c>
      <c r="X73" s="32" t="s">
        <v>164</v>
      </c>
      <c r="Y73" s="32" t="s">
        <v>165</v>
      </c>
      <c r="Z73" s="32" t="s">
        <v>166</v>
      </c>
      <c r="AA73" s="34">
        <f t="shared" si="0"/>
        <v>3</v>
      </c>
      <c r="AB73" s="34">
        <f t="shared" si="1"/>
        <v>10</v>
      </c>
      <c r="AC73" s="34">
        <f t="shared" si="2"/>
        <v>3</v>
      </c>
      <c r="AD73" s="34">
        <f t="shared" si="3"/>
        <v>16</v>
      </c>
      <c r="AE73" s="34">
        <v>0</v>
      </c>
      <c r="AF73" s="34" t="str">
        <f t="shared" si="4"/>
        <v>C</v>
      </c>
      <c r="AG73" s="35" t="s">
        <v>935</v>
      </c>
      <c r="AH73" s="36">
        <f t="shared" si="5"/>
        <v>16.000730000000001</v>
      </c>
    </row>
    <row r="74" spans="2:34" ht="23.25" x14ac:dyDescent="0.45">
      <c r="B74" s="32" t="s">
        <v>936</v>
      </c>
      <c r="C74" s="32" t="s">
        <v>937</v>
      </c>
      <c r="D74" s="32" t="s">
        <v>620</v>
      </c>
      <c r="E74" s="32" t="s">
        <v>266</v>
      </c>
      <c r="F74" s="32" t="s">
        <v>266</v>
      </c>
      <c r="G74" s="32" t="s">
        <v>97</v>
      </c>
      <c r="H74" s="32" t="s">
        <v>148</v>
      </c>
      <c r="I74" s="32" t="s">
        <v>938</v>
      </c>
      <c r="J74" s="32" t="s">
        <v>939</v>
      </c>
      <c r="K74" s="32" t="s">
        <v>940</v>
      </c>
      <c r="L74" s="32" t="s">
        <v>941</v>
      </c>
      <c r="M74" s="32" t="s">
        <v>942</v>
      </c>
      <c r="N74" s="32" t="s">
        <v>508</v>
      </c>
      <c r="O74" s="32" t="s">
        <v>153</v>
      </c>
      <c r="P74" s="32" t="s">
        <v>943</v>
      </c>
      <c r="Q74" s="32" t="s">
        <v>153</v>
      </c>
      <c r="R74" s="33" t="s">
        <v>944</v>
      </c>
      <c r="S74" s="33" t="s">
        <v>450</v>
      </c>
      <c r="T74" s="32" t="s">
        <v>218</v>
      </c>
      <c r="U74" s="32" t="s">
        <v>161</v>
      </c>
      <c r="V74" s="32" t="s">
        <v>903</v>
      </c>
      <c r="W74" s="32" t="s">
        <v>437</v>
      </c>
      <c r="X74" s="32" t="s">
        <v>164</v>
      </c>
      <c r="Y74" s="32" t="s">
        <v>945</v>
      </c>
      <c r="Z74" s="32" t="s">
        <v>166</v>
      </c>
      <c r="AA74" s="34">
        <f t="shared" ref="AA74:AA137" si="6">MIN(10,IF(N74="Oui",4,0)+IF(OR(O74="Oui",O74="Très probable"),3,0)+IF(OR(ISNUMBER(SEARCH("Linguistico",D74)),ISNUMBER(SEARCH("Classico",D74))),2,0)+IF(ISNUMBER(SEARCH("Liceo",D74)),1,0))</f>
        <v>3</v>
      </c>
      <c r="AB74" s="34">
        <f t="shared" ref="AB74:AB137" si="7">MIN(10,IF(K74&lt;&gt;"",3,0)+IF(J74&lt;&gt;"",3,0)+IF(I74&lt;&gt;"",2,0)+IF(L74&lt;&gt;"",2,0))</f>
        <v>10</v>
      </c>
      <c r="AC74" s="34">
        <f t="shared" ref="AC74:AC137" si="8">MIN(10,IF(S74&lt;&gt;"",3,0)+IF(AND(X74&lt;&gt;"",X74&lt;&gt;"À renseigner"),4,0)+IF(AND(Y74&lt;&gt;"",Y74&lt;&gt;"Aucun"),3,0))</f>
        <v>6</v>
      </c>
      <c r="AD74" s="34">
        <f t="shared" ref="AD74:AD137" si="9">AA74+AB74+AC74</f>
        <v>19</v>
      </c>
      <c r="AE74" s="34">
        <v>1</v>
      </c>
      <c r="AF74" s="34" t="str">
        <f t="shared" ref="AF74:AF137" si="10">IF(AD74="","",IF(AND(AD74&gt;=24,AE74&gt;=2),"A",IF(AD74&gt;=19,"B",IF(AD74&gt;=14,"C","D"))))</f>
        <v>B</v>
      </c>
      <c r="AG74" s="35" t="s">
        <v>946</v>
      </c>
      <c r="AH74" s="36">
        <f t="shared" ref="AH74:AH137" si="11">AD74+ROW()/100000</f>
        <v>19.00074</v>
      </c>
    </row>
    <row r="75" spans="2:34" ht="23.25" x14ac:dyDescent="0.45">
      <c r="B75" s="32" t="s">
        <v>947</v>
      </c>
      <c r="C75" s="32" t="s">
        <v>948</v>
      </c>
      <c r="D75" s="32" t="s">
        <v>949</v>
      </c>
      <c r="E75" s="32" t="s">
        <v>236</v>
      </c>
      <c r="F75" s="32" t="s">
        <v>236</v>
      </c>
      <c r="G75" s="32" t="s">
        <v>97</v>
      </c>
      <c r="H75" s="32" t="s">
        <v>148</v>
      </c>
      <c r="I75" s="32" t="s">
        <v>950</v>
      </c>
      <c r="J75" s="32" t="s">
        <v>153</v>
      </c>
      <c r="K75" s="32" t="s">
        <v>951</v>
      </c>
      <c r="L75" s="32" t="s">
        <v>952</v>
      </c>
      <c r="M75" s="32" t="s">
        <v>153</v>
      </c>
      <c r="N75" s="32" t="s">
        <v>508</v>
      </c>
      <c r="O75" s="32" t="s">
        <v>153</v>
      </c>
      <c r="P75" s="32" t="s">
        <v>953</v>
      </c>
      <c r="Q75" s="32" t="s">
        <v>954</v>
      </c>
      <c r="R75" s="33" t="s">
        <v>955</v>
      </c>
      <c r="S75" s="33" t="s">
        <v>290</v>
      </c>
      <c r="T75" s="32" t="s">
        <v>218</v>
      </c>
      <c r="U75" s="32" t="s">
        <v>419</v>
      </c>
      <c r="V75" s="32" t="s">
        <v>956</v>
      </c>
      <c r="W75" s="32" t="s">
        <v>163</v>
      </c>
      <c r="X75" s="32" t="s">
        <v>164</v>
      </c>
      <c r="Y75" s="32" t="s">
        <v>165</v>
      </c>
      <c r="Z75" s="32" t="s">
        <v>166</v>
      </c>
      <c r="AA75" s="34">
        <f t="shared" si="6"/>
        <v>3</v>
      </c>
      <c r="AB75" s="34">
        <f t="shared" si="7"/>
        <v>10</v>
      </c>
      <c r="AC75" s="34">
        <f t="shared" si="8"/>
        <v>3</v>
      </c>
      <c r="AD75" s="34">
        <f t="shared" si="9"/>
        <v>16</v>
      </c>
      <c r="AE75" s="34">
        <v>0</v>
      </c>
      <c r="AF75" s="34" t="str">
        <f t="shared" si="10"/>
        <v>C</v>
      </c>
      <c r="AG75" s="35" t="s">
        <v>957</v>
      </c>
      <c r="AH75" s="36">
        <f t="shared" si="11"/>
        <v>16.00075</v>
      </c>
    </row>
    <row r="76" spans="2:34" ht="46.5" x14ac:dyDescent="0.45">
      <c r="B76" s="32" t="s">
        <v>958</v>
      </c>
      <c r="C76" s="32" t="s">
        <v>959</v>
      </c>
      <c r="D76" s="32" t="s">
        <v>960</v>
      </c>
      <c r="E76" s="32" t="s">
        <v>236</v>
      </c>
      <c r="F76" s="32" t="s">
        <v>236</v>
      </c>
      <c r="G76" s="32" t="s">
        <v>97</v>
      </c>
      <c r="H76" s="32" t="s">
        <v>148</v>
      </c>
      <c r="I76" s="32" t="s">
        <v>961</v>
      </c>
      <c r="J76" s="32" t="s">
        <v>962</v>
      </c>
      <c r="K76" s="32" t="s">
        <v>963</v>
      </c>
      <c r="L76" s="32" t="s">
        <v>153</v>
      </c>
      <c r="M76" s="32" t="s">
        <v>153</v>
      </c>
      <c r="N76" s="32" t="s">
        <v>508</v>
      </c>
      <c r="O76" s="32" t="s">
        <v>153</v>
      </c>
      <c r="P76" s="32" t="s">
        <v>964</v>
      </c>
      <c r="Q76" s="32" t="s">
        <v>965</v>
      </c>
      <c r="R76" s="33" t="s">
        <v>966</v>
      </c>
      <c r="S76" s="33" t="s">
        <v>450</v>
      </c>
      <c r="T76" s="32" t="s">
        <v>218</v>
      </c>
      <c r="U76" s="32" t="s">
        <v>155</v>
      </c>
      <c r="V76" s="32" t="s">
        <v>956</v>
      </c>
      <c r="W76" s="32" t="s">
        <v>967</v>
      </c>
      <c r="X76" s="32" t="s">
        <v>164</v>
      </c>
      <c r="Y76" s="32" t="s">
        <v>968</v>
      </c>
      <c r="Z76" s="32" t="s">
        <v>166</v>
      </c>
      <c r="AA76" s="34">
        <f t="shared" si="6"/>
        <v>3</v>
      </c>
      <c r="AB76" s="34">
        <f t="shared" si="7"/>
        <v>10</v>
      </c>
      <c r="AC76" s="34">
        <f t="shared" si="8"/>
        <v>6</v>
      </c>
      <c r="AD76" s="34">
        <f t="shared" si="9"/>
        <v>19</v>
      </c>
      <c r="AE76" s="34">
        <v>1</v>
      </c>
      <c r="AF76" s="34" t="str">
        <f t="shared" si="10"/>
        <v>B</v>
      </c>
      <c r="AG76" s="35" t="s">
        <v>969</v>
      </c>
      <c r="AH76" s="36">
        <f t="shared" si="11"/>
        <v>19.00076</v>
      </c>
    </row>
    <row r="77" spans="2:34" ht="23.25" x14ac:dyDescent="0.45">
      <c r="B77" s="32" t="s">
        <v>970</v>
      </c>
      <c r="C77" s="32" t="s">
        <v>971</v>
      </c>
      <c r="D77" s="32" t="s">
        <v>620</v>
      </c>
      <c r="E77" s="32" t="s">
        <v>236</v>
      </c>
      <c r="F77" s="32" t="s">
        <v>236</v>
      </c>
      <c r="G77" s="32" t="s">
        <v>97</v>
      </c>
      <c r="H77" s="32" t="s">
        <v>148</v>
      </c>
      <c r="I77" s="32" t="s">
        <v>972</v>
      </c>
      <c r="J77" s="32" t="s">
        <v>973</v>
      </c>
      <c r="K77" s="32" t="s">
        <v>974</v>
      </c>
      <c r="L77" s="32" t="s">
        <v>975</v>
      </c>
      <c r="M77" s="32" t="s">
        <v>153</v>
      </c>
      <c r="N77" s="32" t="s">
        <v>508</v>
      </c>
      <c r="O77" s="32" t="s">
        <v>153</v>
      </c>
      <c r="P77" s="32" t="s">
        <v>976</v>
      </c>
      <c r="Q77" s="32" t="s">
        <v>153</v>
      </c>
      <c r="R77" s="33" t="s">
        <v>977</v>
      </c>
      <c r="S77" s="33" t="s">
        <v>290</v>
      </c>
      <c r="T77" s="32" t="s">
        <v>218</v>
      </c>
      <c r="U77" s="32" t="s">
        <v>161</v>
      </c>
      <c r="V77" s="32" t="s">
        <v>956</v>
      </c>
      <c r="W77" s="32" t="s">
        <v>163</v>
      </c>
      <c r="X77" s="32" t="s">
        <v>164</v>
      </c>
      <c r="Y77" s="32" t="s">
        <v>165</v>
      </c>
      <c r="Z77" s="32" t="s">
        <v>166</v>
      </c>
      <c r="AA77" s="34">
        <f t="shared" si="6"/>
        <v>3</v>
      </c>
      <c r="AB77" s="34">
        <f t="shared" si="7"/>
        <v>10</v>
      </c>
      <c r="AC77" s="34">
        <f t="shared" si="8"/>
        <v>3</v>
      </c>
      <c r="AD77" s="34">
        <f t="shared" si="9"/>
        <v>16</v>
      </c>
      <c r="AE77" s="34">
        <v>0</v>
      </c>
      <c r="AF77" s="34" t="str">
        <f t="shared" si="10"/>
        <v>C</v>
      </c>
      <c r="AG77" s="35" t="s">
        <v>978</v>
      </c>
      <c r="AH77" s="36">
        <f t="shared" si="11"/>
        <v>16.000769999999999</v>
      </c>
    </row>
    <row r="78" spans="2:34" ht="34.9" x14ac:dyDescent="0.45">
      <c r="B78" s="32" t="s">
        <v>979</v>
      </c>
      <c r="C78" s="32" t="s">
        <v>980</v>
      </c>
      <c r="D78" s="32" t="s">
        <v>981</v>
      </c>
      <c r="E78" s="32" t="s">
        <v>236</v>
      </c>
      <c r="F78" s="32" t="s">
        <v>236</v>
      </c>
      <c r="G78" s="32" t="s">
        <v>97</v>
      </c>
      <c r="H78" s="32" t="s">
        <v>148</v>
      </c>
      <c r="I78" s="32" t="s">
        <v>982</v>
      </c>
      <c r="J78" s="32" t="s">
        <v>983</v>
      </c>
      <c r="K78" s="32" t="s">
        <v>984</v>
      </c>
      <c r="L78" s="32" t="s">
        <v>985</v>
      </c>
      <c r="M78" s="32" t="s">
        <v>153</v>
      </c>
      <c r="N78" s="32" t="s">
        <v>508</v>
      </c>
      <c r="O78" s="32" t="s">
        <v>153</v>
      </c>
      <c r="P78" s="32" t="s">
        <v>986</v>
      </c>
      <c r="Q78" s="32" t="s">
        <v>153</v>
      </c>
      <c r="R78" s="33" t="s">
        <v>987</v>
      </c>
      <c r="S78" s="33" t="s">
        <v>290</v>
      </c>
      <c r="T78" s="32" t="s">
        <v>604</v>
      </c>
      <c r="U78" s="32" t="s">
        <v>161</v>
      </c>
      <c r="V78" s="32" t="s">
        <v>956</v>
      </c>
      <c r="W78" s="32" t="s">
        <v>163</v>
      </c>
      <c r="X78" s="32" t="s">
        <v>164</v>
      </c>
      <c r="Y78" s="32" t="s">
        <v>165</v>
      </c>
      <c r="Z78" s="32" t="s">
        <v>166</v>
      </c>
      <c r="AA78" s="34">
        <f t="shared" si="6"/>
        <v>3</v>
      </c>
      <c r="AB78" s="34">
        <f t="shared" si="7"/>
        <v>10</v>
      </c>
      <c r="AC78" s="34">
        <f t="shared" si="8"/>
        <v>3</v>
      </c>
      <c r="AD78" s="34">
        <f t="shared" si="9"/>
        <v>16</v>
      </c>
      <c r="AE78" s="34">
        <v>0</v>
      </c>
      <c r="AF78" s="34" t="str">
        <f t="shared" si="10"/>
        <v>C</v>
      </c>
      <c r="AG78" s="35" t="s">
        <v>988</v>
      </c>
      <c r="AH78" s="36">
        <f t="shared" si="11"/>
        <v>16.000779999999999</v>
      </c>
    </row>
    <row r="79" spans="2:34" ht="34.9" x14ac:dyDescent="0.45">
      <c r="B79" s="32" t="s">
        <v>989</v>
      </c>
      <c r="C79" s="32" t="s">
        <v>990</v>
      </c>
      <c r="D79" s="32" t="s">
        <v>640</v>
      </c>
      <c r="E79" s="32" t="s">
        <v>223</v>
      </c>
      <c r="F79" s="32" t="s">
        <v>223</v>
      </c>
      <c r="G79" s="32" t="s">
        <v>97</v>
      </c>
      <c r="H79" s="32" t="s">
        <v>148</v>
      </c>
      <c r="I79" s="32" t="s">
        <v>251</v>
      </c>
      <c r="J79" s="32" t="s">
        <v>153</v>
      </c>
      <c r="K79" s="32" t="s">
        <v>153</v>
      </c>
      <c r="L79" s="32" t="s">
        <v>991</v>
      </c>
      <c r="M79" s="32" t="s">
        <v>992</v>
      </c>
      <c r="N79" s="32" t="s">
        <v>508</v>
      </c>
      <c r="O79" s="32" t="s">
        <v>153</v>
      </c>
      <c r="P79" s="32" t="s">
        <v>153</v>
      </c>
      <c r="Q79" s="32" t="s">
        <v>153</v>
      </c>
      <c r="R79" s="33" t="s">
        <v>993</v>
      </c>
      <c r="S79" s="33" t="s">
        <v>290</v>
      </c>
      <c r="T79" s="32" t="s">
        <v>218</v>
      </c>
      <c r="U79" s="32" t="s">
        <v>419</v>
      </c>
      <c r="V79" s="32" t="s">
        <v>994</v>
      </c>
      <c r="W79" s="32" t="s">
        <v>163</v>
      </c>
      <c r="X79" s="32" t="s">
        <v>164</v>
      </c>
      <c r="Y79" s="32" t="s">
        <v>165</v>
      </c>
      <c r="Z79" s="32" t="s">
        <v>166</v>
      </c>
      <c r="AA79" s="34">
        <f t="shared" si="6"/>
        <v>3</v>
      </c>
      <c r="AB79" s="34">
        <f t="shared" si="7"/>
        <v>10</v>
      </c>
      <c r="AC79" s="34">
        <f t="shared" si="8"/>
        <v>3</v>
      </c>
      <c r="AD79" s="34">
        <f t="shared" si="9"/>
        <v>16</v>
      </c>
      <c r="AE79" s="34">
        <v>0</v>
      </c>
      <c r="AF79" s="34" t="str">
        <f t="shared" si="10"/>
        <v>C</v>
      </c>
      <c r="AG79" s="35" t="s">
        <v>995</v>
      </c>
      <c r="AH79" s="36">
        <f t="shared" si="11"/>
        <v>16.000789999999999</v>
      </c>
    </row>
    <row r="80" spans="2:34" ht="23.25" x14ac:dyDescent="0.45">
      <c r="B80" s="32" t="s">
        <v>996</v>
      </c>
      <c r="C80" s="32" t="s">
        <v>997</v>
      </c>
      <c r="D80" s="32" t="s">
        <v>640</v>
      </c>
      <c r="E80" s="32" t="s">
        <v>998</v>
      </c>
      <c r="F80" s="32" t="s">
        <v>223</v>
      </c>
      <c r="G80" s="32" t="s">
        <v>97</v>
      </c>
      <c r="H80" s="32" t="s">
        <v>148</v>
      </c>
      <c r="I80" s="32" t="s">
        <v>999</v>
      </c>
      <c r="J80" s="32" t="s">
        <v>153</v>
      </c>
      <c r="K80" s="32" t="s">
        <v>153</v>
      </c>
      <c r="L80" s="32" t="s">
        <v>1000</v>
      </c>
      <c r="M80" s="32" t="s">
        <v>1001</v>
      </c>
      <c r="N80" s="32" t="s">
        <v>508</v>
      </c>
      <c r="O80" s="32" t="s">
        <v>153</v>
      </c>
      <c r="P80" s="32" t="s">
        <v>153</v>
      </c>
      <c r="Q80" s="32" t="s">
        <v>153</v>
      </c>
      <c r="R80" s="33" t="s">
        <v>1002</v>
      </c>
      <c r="S80" s="33" t="s">
        <v>290</v>
      </c>
      <c r="T80" s="32" t="s">
        <v>218</v>
      </c>
      <c r="U80" s="32" t="s">
        <v>419</v>
      </c>
      <c r="V80" s="32" t="s">
        <v>994</v>
      </c>
      <c r="W80" s="32" t="s">
        <v>163</v>
      </c>
      <c r="X80" s="32" t="s">
        <v>164</v>
      </c>
      <c r="Y80" s="32" t="s">
        <v>165</v>
      </c>
      <c r="Z80" s="32" t="s">
        <v>166</v>
      </c>
      <c r="AA80" s="34">
        <f t="shared" si="6"/>
        <v>3</v>
      </c>
      <c r="AB80" s="34">
        <f t="shared" si="7"/>
        <v>10</v>
      </c>
      <c r="AC80" s="34">
        <f t="shared" si="8"/>
        <v>3</v>
      </c>
      <c r="AD80" s="34">
        <f t="shared" si="9"/>
        <v>16</v>
      </c>
      <c r="AE80" s="34">
        <v>0</v>
      </c>
      <c r="AF80" s="34" t="str">
        <f t="shared" si="10"/>
        <v>C</v>
      </c>
      <c r="AG80" s="35" t="s">
        <v>1003</v>
      </c>
      <c r="AH80" s="36">
        <f t="shared" si="11"/>
        <v>16.000800000000002</v>
      </c>
    </row>
    <row r="81" spans="2:34" ht="34.9" x14ac:dyDescent="0.45">
      <c r="B81" s="32" t="s">
        <v>1004</v>
      </c>
      <c r="C81" s="32" t="s">
        <v>1005</v>
      </c>
      <c r="D81" s="32" t="s">
        <v>839</v>
      </c>
      <c r="E81" s="32" t="s">
        <v>1006</v>
      </c>
      <c r="F81" s="32" t="s">
        <v>223</v>
      </c>
      <c r="G81" s="32" t="s">
        <v>97</v>
      </c>
      <c r="H81" s="32" t="s">
        <v>148</v>
      </c>
      <c r="I81" s="32" t="s">
        <v>1007</v>
      </c>
      <c r="J81" s="32" t="s">
        <v>153</v>
      </c>
      <c r="K81" s="32" t="s">
        <v>153</v>
      </c>
      <c r="L81" s="32" t="s">
        <v>1008</v>
      </c>
      <c r="M81" s="32" t="s">
        <v>1009</v>
      </c>
      <c r="N81" s="32" t="s">
        <v>508</v>
      </c>
      <c r="O81" s="32" t="s">
        <v>153</v>
      </c>
      <c r="P81" s="32" t="s">
        <v>153</v>
      </c>
      <c r="Q81" s="32" t="s">
        <v>153</v>
      </c>
      <c r="R81" s="33" t="s">
        <v>1010</v>
      </c>
      <c r="S81" s="33" t="s">
        <v>290</v>
      </c>
      <c r="T81" s="32" t="s">
        <v>218</v>
      </c>
      <c r="U81" s="32" t="s">
        <v>419</v>
      </c>
      <c r="V81" s="32" t="s">
        <v>994</v>
      </c>
      <c r="W81" s="32" t="s">
        <v>163</v>
      </c>
      <c r="X81" s="32" t="s">
        <v>164</v>
      </c>
      <c r="Y81" s="32" t="s">
        <v>165</v>
      </c>
      <c r="Z81" s="32" t="s">
        <v>166</v>
      </c>
      <c r="AA81" s="34">
        <f t="shared" si="6"/>
        <v>3</v>
      </c>
      <c r="AB81" s="34">
        <f t="shared" si="7"/>
        <v>10</v>
      </c>
      <c r="AC81" s="34">
        <f t="shared" si="8"/>
        <v>3</v>
      </c>
      <c r="AD81" s="34">
        <f t="shared" si="9"/>
        <v>16</v>
      </c>
      <c r="AE81" s="34">
        <v>0</v>
      </c>
      <c r="AF81" s="34" t="str">
        <f t="shared" si="10"/>
        <v>C</v>
      </c>
      <c r="AG81" s="35" t="s">
        <v>1011</v>
      </c>
      <c r="AH81" s="36">
        <f t="shared" si="11"/>
        <v>16.000810000000001</v>
      </c>
    </row>
    <row r="82" spans="2:34" ht="23.25" x14ac:dyDescent="0.45">
      <c r="B82" s="32" t="s">
        <v>1012</v>
      </c>
      <c r="C82" s="32" t="s">
        <v>1013</v>
      </c>
      <c r="D82" s="32" t="s">
        <v>839</v>
      </c>
      <c r="E82" s="32" t="s">
        <v>359</v>
      </c>
      <c r="F82" s="32" t="s">
        <v>359</v>
      </c>
      <c r="G82" s="32" t="s">
        <v>96</v>
      </c>
      <c r="H82" s="32" t="s">
        <v>148</v>
      </c>
      <c r="I82" s="32" t="s">
        <v>1014</v>
      </c>
      <c r="J82" s="32" t="s">
        <v>1015</v>
      </c>
      <c r="K82" s="32" t="s">
        <v>1016</v>
      </c>
      <c r="L82" s="32" t="s">
        <v>153</v>
      </c>
      <c r="M82" s="32" t="s">
        <v>153</v>
      </c>
      <c r="N82" s="32" t="s">
        <v>508</v>
      </c>
      <c r="O82" s="32" t="s">
        <v>153</v>
      </c>
      <c r="P82" s="32" t="s">
        <v>1017</v>
      </c>
      <c r="Q82" s="32" t="s">
        <v>1018</v>
      </c>
      <c r="R82" s="33" t="s">
        <v>1019</v>
      </c>
      <c r="S82" s="33" t="s">
        <v>450</v>
      </c>
      <c r="T82" s="32" t="s">
        <v>218</v>
      </c>
      <c r="U82" s="32" t="s">
        <v>155</v>
      </c>
      <c r="V82" s="32" t="s">
        <v>1020</v>
      </c>
      <c r="W82" s="32" t="s">
        <v>260</v>
      </c>
      <c r="X82" s="32" t="s">
        <v>164</v>
      </c>
      <c r="Y82" s="32" t="s">
        <v>1021</v>
      </c>
      <c r="Z82" s="32" t="s">
        <v>166</v>
      </c>
      <c r="AA82" s="34">
        <f t="shared" si="6"/>
        <v>3</v>
      </c>
      <c r="AB82" s="34">
        <f t="shared" si="7"/>
        <v>10</v>
      </c>
      <c r="AC82" s="34">
        <f t="shared" si="8"/>
        <v>6</v>
      </c>
      <c r="AD82" s="34">
        <f t="shared" si="9"/>
        <v>19</v>
      </c>
      <c r="AE82" s="34">
        <v>1</v>
      </c>
      <c r="AF82" s="34" t="str">
        <f t="shared" si="10"/>
        <v>B</v>
      </c>
      <c r="AG82" s="35" t="s">
        <v>1022</v>
      </c>
      <c r="AH82" s="36">
        <f t="shared" si="11"/>
        <v>19.000820000000001</v>
      </c>
    </row>
    <row r="83" spans="2:34" ht="34.9" x14ac:dyDescent="0.45">
      <c r="B83" s="32" t="s">
        <v>1023</v>
      </c>
      <c r="C83" s="32" t="s">
        <v>1024</v>
      </c>
      <c r="D83" s="32" t="s">
        <v>1025</v>
      </c>
      <c r="E83" s="32" t="s">
        <v>359</v>
      </c>
      <c r="F83" s="32" t="s">
        <v>359</v>
      </c>
      <c r="G83" s="32" t="s">
        <v>96</v>
      </c>
      <c r="H83" s="32" t="s">
        <v>148</v>
      </c>
      <c r="I83" s="32" t="s">
        <v>1026</v>
      </c>
      <c r="J83" s="32" t="s">
        <v>1027</v>
      </c>
      <c r="K83" s="32" t="s">
        <v>1028</v>
      </c>
      <c r="L83" s="32" t="s">
        <v>1029</v>
      </c>
      <c r="M83" s="32" t="s">
        <v>1030</v>
      </c>
      <c r="N83" s="32" t="s">
        <v>508</v>
      </c>
      <c r="O83" s="32" t="s">
        <v>153</v>
      </c>
      <c r="P83" s="32" t="s">
        <v>1031</v>
      </c>
      <c r="Q83" s="32" t="s">
        <v>1032</v>
      </c>
      <c r="R83" s="33" t="s">
        <v>1033</v>
      </c>
      <c r="S83" s="33" t="s">
        <v>450</v>
      </c>
      <c r="T83" s="32" t="s">
        <v>218</v>
      </c>
      <c r="U83" s="32" t="s">
        <v>161</v>
      </c>
      <c r="V83" s="32" t="s">
        <v>1020</v>
      </c>
      <c r="W83" s="32" t="s">
        <v>260</v>
      </c>
      <c r="X83" s="32" t="s">
        <v>164</v>
      </c>
      <c r="Y83" s="32" t="s">
        <v>1034</v>
      </c>
      <c r="Z83" s="32" t="s">
        <v>166</v>
      </c>
      <c r="AA83" s="34">
        <f t="shared" si="6"/>
        <v>3</v>
      </c>
      <c r="AB83" s="34">
        <f t="shared" si="7"/>
        <v>10</v>
      </c>
      <c r="AC83" s="34">
        <f t="shared" si="8"/>
        <v>6</v>
      </c>
      <c r="AD83" s="34">
        <f t="shared" si="9"/>
        <v>19</v>
      </c>
      <c r="AE83" s="34">
        <v>1</v>
      </c>
      <c r="AF83" s="34" t="str">
        <f t="shared" si="10"/>
        <v>B</v>
      </c>
      <c r="AG83" s="35" t="s">
        <v>1035</v>
      </c>
      <c r="AH83" s="36">
        <f t="shared" si="11"/>
        <v>19.000830000000001</v>
      </c>
    </row>
    <row r="84" spans="2:34" ht="23.25" x14ac:dyDescent="0.45">
      <c r="B84" s="32" t="s">
        <v>1036</v>
      </c>
      <c r="C84" s="32" t="s">
        <v>1037</v>
      </c>
      <c r="D84" s="32" t="s">
        <v>1038</v>
      </c>
      <c r="E84" s="32" t="s">
        <v>359</v>
      </c>
      <c r="F84" s="32" t="s">
        <v>359</v>
      </c>
      <c r="G84" s="32" t="s">
        <v>96</v>
      </c>
      <c r="H84" s="32" t="s">
        <v>148</v>
      </c>
      <c r="I84" s="32" t="s">
        <v>1039</v>
      </c>
      <c r="J84" s="32" t="s">
        <v>1040</v>
      </c>
      <c r="K84" s="32" t="s">
        <v>1041</v>
      </c>
      <c r="L84" s="32" t="s">
        <v>1042</v>
      </c>
      <c r="M84" s="32" t="s">
        <v>1043</v>
      </c>
      <c r="N84" s="32" t="s">
        <v>1044</v>
      </c>
      <c r="O84" s="32" t="s">
        <v>153</v>
      </c>
      <c r="P84" s="32" t="s">
        <v>1045</v>
      </c>
      <c r="Q84" s="32" t="s">
        <v>1046</v>
      </c>
      <c r="R84" s="33" t="s">
        <v>1047</v>
      </c>
      <c r="S84" s="33" t="s">
        <v>450</v>
      </c>
      <c r="T84" s="32" t="s">
        <v>218</v>
      </c>
      <c r="U84" s="32" t="s">
        <v>161</v>
      </c>
      <c r="V84" s="32" t="s">
        <v>1020</v>
      </c>
      <c r="W84" s="32" t="s">
        <v>437</v>
      </c>
      <c r="X84" s="32" t="s">
        <v>164</v>
      </c>
      <c r="Y84" s="32" t="s">
        <v>1048</v>
      </c>
      <c r="Z84" s="32" t="s">
        <v>166</v>
      </c>
      <c r="AA84" s="34">
        <f t="shared" si="6"/>
        <v>3</v>
      </c>
      <c r="AB84" s="34">
        <f t="shared" si="7"/>
        <v>10</v>
      </c>
      <c r="AC84" s="34">
        <f t="shared" si="8"/>
        <v>6</v>
      </c>
      <c r="AD84" s="34">
        <f t="shared" si="9"/>
        <v>19</v>
      </c>
      <c r="AE84" s="34">
        <v>1</v>
      </c>
      <c r="AF84" s="34" t="str">
        <f t="shared" si="10"/>
        <v>B</v>
      </c>
      <c r="AG84" s="35" t="s">
        <v>1049</v>
      </c>
      <c r="AH84" s="36">
        <f t="shared" si="11"/>
        <v>19.00084</v>
      </c>
    </row>
    <row r="85" spans="2:34" ht="23.25" x14ac:dyDescent="0.45">
      <c r="B85" s="32" t="s">
        <v>1050</v>
      </c>
      <c r="C85" s="32" t="s">
        <v>1051</v>
      </c>
      <c r="D85" s="32" t="s">
        <v>1052</v>
      </c>
      <c r="E85" s="32" t="s">
        <v>359</v>
      </c>
      <c r="F85" s="32" t="s">
        <v>359</v>
      </c>
      <c r="G85" s="32" t="s">
        <v>96</v>
      </c>
      <c r="H85" s="32" t="s">
        <v>148</v>
      </c>
      <c r="I85" s="32" t="s">
        <v>1053</v>
      </c>
      <c r="J85" s="32" t="s">
        <v>153</v>
      </c>
      <c r="K85" s="32" t="s">
        <v>1054</v>
      </c>
      <c r="L85" s="32" t="s">
        <v>1055</v>
      </c>
      <c r="M85" s="32" t="s">
        <v>153</v>
      </c>
      <c r="N85" s="32" t="s">
        <v>508</v>
      </c>
      <c r="O85" s="32" t="s">
        <v>153</v>
      </c>
      <c r="P85" s="32" t="s">
        <v>1056</v>
      </c>
      <c r="Q85" s="32" t="s">
        <v>1057</v>
      </c>
      <c r="R85" s="33" t="s">
        <v>1058</v>
      </c>
      <c r="S85" s="33" t="s">
        <v>290</v>
      </c>
      <c r="T85" s="32" t="s">
        <v>218</v>
      </c>
      <c r="U85" s="32" t="s">
        <v>419</v>
      </c>
      <c r="V85" s="32" t="s">
        <v>1020</v>
      </c>
      <c r="W85" s="32" t="s">
        <v>163</v>
      </c>
      <c r="X85" s="32" t="s">
        <v>164</v>
      </c>
      <c r="Y85" s="32" t="s">
        <v>165</v>
      </c>
      <c r="Z85" s="32" t="s">
        <v>166</v>
      </c>
      <c r="AA85" s="34">
        <f t="shared" si="6"/>
        <v>3</v>
      </c>
      <c r="AB85" s="34">
        <f t="shared" si="7"/>
        <v>10</v>
      </c>
      <c r="AC85" s="34">
        <f t="shared" si="8"/>
        <v>3</v>
      </c>
      <c r="AD85" s="34">
        <f t="shared" si="9"/>
        <v>16</v>
      </c>
      <c r="AE85" s="34">
        <v>0</v>
      </c>
      <c r="AF85" s="34" t="str">
        <f t="shared" si="10"/>
        <v>C</v>
      </c>
      <c r="AG85" s="35" t="s">
        <v>1059</v>
      </c>
      <c r="AH85" s="36">
        <f t="shared" si="11"/>
        <v>16.00085</v>
      </c>
    </row>
    <row r="86" spans="2:34" ht="23.25" x14ac:dyDescent="0.45">
      <c r="B86" s="32" t="s">
        <v>1060</v>
      </c>
      <c r="C86" s="32" t="s">
        <v>1061</v>
      </c>
      <c r="D86" s="32" t="s">
        <v>728</v>
      </c>
      <c r="E86" s="32" t="s">
        <v>359</v>
      </c>
      <c r="F86" s="32" t="s">
        <v>359</v>
      </c>
      <c r="G86" s="32" t="s">
        <v>96</v>
      </c>
      <c r="H86" s="32" t="s">
        <v>148</v>
      </c>
      <c r="I86" s="32" t="s">
        <v>1062</v>
      </c>
      <c r="J86" s="32" t="s">
        <v>1063</v>
      </c>
      <c r="K86" s="32" t="s">
        <v>1064</v>
      </c>
      <c r="L86" s="32" t="s">
        <v>1065</v>
      </c>
      <c r="M86" s="32" t="s">
        <v>153</v>
      </c>
      <c r="N86" s="32" t="s">
        <v>508</v>
      </c>
      <c r="O86" s="32" t="s">
        <v>153</v>
      </c>
      <c r="P86" s="32" t="s">
        <v>1066</v>
      </c>
      <c r="Q86" s="32" t="s">
        <v>1067</v>
      </c>
      <c r="R86" s="33" t="s">
        <v>1068</v>
      </c>
      <c r="S86" s="33" t="s">
        <v>290</v>
      </c>
      <c r="T86" s="32" t="s">
        <v>218</v>
      </c>
      <c r="U86" s="32" t="s">
        <v>155</v>
      </c>
      <c r="V86" s="32" t="s">
        <v>1020</v>
      </c>
      <c r="W86" s="32" t="s">
        <v>736</v>
      </c>
      <c r="X86" s="32" t="s">
        <v>164</v>
      </c>
      <c r="Y86" s="32" t="s">
        <v>1069</v>
      </c>
      <c r="Z86" s="32" t="s">
        <v>166</v>
      </c>
      <c r="AA86" s="34">
        <f t="shared" si="6"/>
        <v>3</v>
      </c>
      <c r="AB86" s="34">
        <f t="shared" si="7"/>
        <v>10</v>
      </c>
      <c r="AC86" s="34">
        <f t="shared" si="8"/>
        <v>6</v>
      </c>
      <c r="AD86" s="34">
        <f t="shared" si="9"/>
        <v>19</v>
      </c>
      <c r="AE86" s="34">
        <v>0</v>
      </c>
      <c r="AF86" s="34" t="str">
        <f t="shared" si="10"/>
        <v>B</v>
      </c>
      <c r="AG86" s="35" t="s">
        <v>1070</v>
      </c>
      <c r="AH86" s="36">
        <f t="shared" si="11"/>
        <v>19.000859999999999</v>
      </c>
    </row>
    <row r="87" spans="2:34" ht="34.9" x14ac:dyDescent="0.45">
      <c r="B87" s="32" t="s">
        <v>1071</v>
      </c>
      <c r="C87" s="32" t="s">
        <v>1072</v>
      </c>
      <c r="D87" s="32" t="s">
        <v>1073</v>
      </c>
      <c r="E87" s="32" t="s">
        <v>359</v>
      </c>
      <c r="F87" s="32" t="s">
        <v>359</v>
      </c>
      <c r="G87" s="32" t="s">
        <v>96</v>
      </c>
      <c r="H87" s="32" t="s">
        <v>148</v>
      </c>
      <c r="I87" s="32" t="s">
        <v>1074</v>
      </c>
      <c r="J87" s="32" t="s">
        <v>1075</v>
      </c>
      <c r="K87" s="32" t="s">
        <v>1076</v>
      </c>
      <c r="L87" s="32" t="s">
        <v>1077</v>
      </c>
      <c r="M87" s="32" t="s">
        <v>153</v>
      </c>
      <c r="N87" s="32" t="s">
        <v>508</v>
      </c>
      <c r="O87" s="32" t="s">
        <v>153</v>
      </c>
      <c r="P87" s="32" t="s">
        <v>1078</v>
      </c>
      <c r="Q87" s="32" t="s">
        <v>153</v>
      </c>
      <c r="R87" s="33" t="s">
        <v>1079</v>
      </c>
      <c r="S87" s="33" t="s">
        <v>290</v>
      </c>
      <c r="T87" s="32" t="s">
        <v>523</v>
      </c>
      <c r="U87" s="32" t="s">
        <v>161</v>
      </c>
      <c r="V87" s="32" t="s">
        <v>1020</v>
      </c>
      <c r="W87" s="32" t="s">
        <v>163</v>
      </c>
      <c r="X87" s="32" t="s">
        <v>164</v>
      </c>
      <c r="Y87" s="32" t="s">
        <v>165</v>
      </c>
      <c r="Z87" s="32" t="s">
        <v>166</v>
      </c>
      <c r="AA87" s="34">
        <f t="shared" si="6"/>
        <v>3</v>
      </c>
      <c r="AB87" s="34">
        <f t="shared" si="7"/>
        <v>10</v>
      </c>
      <c r="AC87" s="34">
        <f t="shared" si="8"/>
        <v>3</v>
      </c>
      <c r="AD87" s="34">
        <f t="shared" si="9"/>
        <v>16</v>
      </c>
      <c r="AE87" s="34">
        <v>0</v>
      </c>
      <c r="AF87" s="34" t="str">
        <f t="shared" si="10"/>
        <v>C</v>
      </c>
      <c r="AG87" s="35" t="s">
        <v>1080</v>
      </c>
      <c r="AH87" s="36">
        <f t="shared" si="11"/>
        <v>16.000869999999999</v>
      </c>
    </row>
    <row r="88" spans="2:34" ht="23.25" x14ac:dyDescent="0.45">
      <c r="B88" s="32" t="s">
        <v>1081</v>
      </c>
      <c r="C88" s="32" t="s">
        <v>1082</v>
      </c>
      <c r="D88" s="32" t="s">
        <v>1083</v>
      </c>
      <c r="E88" s="32" t="s">
        <v>359</v>
      </c>
      <c r="F88" s="32" t="s">
        <v>359</v>
      </c>
      <c r="G88" s="32" t="s">
        <v>96</v>
      </c>
      <c r="H88" s="32" t="s">
        <v>148</v>
      </c>
      <c r="I88" s="32" t="s">
        <v>1084</v>
      </c>
      <c r="J88" s="32" t="s">
        <v>1085</v>
      </c>
      <c r="K88" s="32" t="s">
        <v>1086</v>
      </c>
      <c r="L88" s="32" t="s">
        <v>1087</v>
      </c>
      <c r="M88" s="32" t="s">
        <v>153</v>
      </c>
      <c r="N88" s="32" t="s">
        <v>508</v>
      </c>
      <c r="O88" s="32" t="s">
        <v>153</v>
      </c>
      <c r="P88" s="32" t="s">
        <v>1088</v>
      </c>
      <c r="Q88" s="32" t="s">
        <v>153</v>
      </c>
      <c r="R88" s="33" t="s">
        <v>1089</v>
      </c>
      <c r="S88" s="33" t="s">
        <v>290</v>
      </c>
      <c r="T88" s="32" t="s">
        <v>218</v>
      </c>
      <c r="U88" s="32" t="s">
        <v>161</v>
      </c>
      <c r="V88" s="32" t="s">
        <v>1020</v>
      </c>
      <c r="W88" s="32" t="s">
        <v>163</v>
      </c>
      <c r="X88" s="32" t="s">
        <v>164</v>
      </c>
      <c r="Y88" s="32" t="s">
        <v>165</v>
      </c>
      <c r="Z88" s="32" t="s">
        <v>166</v>
      </c>
      <c r="AA88" s="34">
        <f t="shared" si="6"/>
        <v>3</v>
      </c>
      <c r="AB88" s="34">
        <f t="shared" si="7"/>
        <v>10</v>
      </c>
      <c r="AC88" s="34">
        <f t="shared" si="8"/>
        <v>3</v>
      </c>
      <c r="AD88" s="34">
        <f t="shared" si="9"/>
        <v>16</v>
      </c>
      <c r="AE88" s="34">
        <v>0</v>
      </c>
      <c r="AF88" s="34" t="str">
        <f t="shared" si="10"/>
        <v>C</v>
      </c>
      <c r="AG88" s="35" t="s">
        <v>1090</v>
      </c>
      <c r="AH88" s="36">
        <f t="shared" si="11"/>
        <v>16.000879999999999</v>
      </c>
    </row>
    <row r="89" spans="2:34" ht="23.25" x14ac:dyDescent="0.45">
      <c r="B89" s="32" t="s">
        <v>1091</v>
      </c>
      <c r="C89" s="32" t="s">
        <v>1092</v>
      </c>
      <c r="D89" s="32" t="s">
        <v>1083</v>
      </c>
      <c r="E89" s="32" t="s">
        <v>359</v>
      </c>
      <c r="F89" s="32" t="s">
        <v>359</v>
      </c>
      <c r="G89" s="32" t="s">
        <v>96</v>
      </c>
      <c r="H89" s="32" t="s">
        <v>148</v>
      </c>
      <c r="I89" s="32" t="s">
        <v>1093</v>
      </c>
      <c r="J89" s="32" t="s">
        <v>153</v>
      </c>
      <c r="K89" s="32" t="s">
        <v>1094</v>
      </c>
      <c r="L89" s="32" t="s">
        <v>1095</v>
      </c>
      <c r="M89" s="32" t="s">
        <v>1096</v>
      </c>
      <c r="N89" s="32" t="s">
        <v>508</v>
      </c>
      <c r="O89" s="32" t="s">
        <v>153</v>
      </c>
      <c r="P89" s="32" t="s">
        <v>1097</v>
      </c>
      <c r="Q89" s="32" t="s">
        <v>153</v>
      </c>
      <c r="R89" s="33" t="s">
        <v>1098</v>
      </c>
      <c r="S89" s="33" t="s">
        <v>290</v>
      </c>
      <c r="T89" s="32" t="s">
        <v>218</v>
      </c>
      <c r="U89" s="32" t="s">
        <v>161</v>
      </c>
      <c r="V89" s="32" t="s">
        <v>1020</v>
      </c>
      <c r="W89" s="32" t="s">
        <v>163</v>
      </c>
      <c r="X89" s="32" t="s">
        <v>164</v>
      </c>
      <c r="Y89" s="32" t="s">
        <v>165</v>
      </c>
      <c r="Z89" s="32" t="s">
        <v>166</v>
      </c>
      <c r="AA89" s="34">
        <f t="shared" si="6"/>
        <v>3</v>
      </c>
      <c r="AB89" s="34">
        <f t="shared" si="7"/>
        <v>10</v>
      </c>
      <c r="AC89" s="34">
        <f t="shared" si="8"/>
        <v>3</v>
      </c>
      <c r="AD89" s="34">
        <f t="shared" si="9"/>
        <v>16</v>
      </c>
      <c r="AE89" s="34">
        <v>0</v>
      </c>
      <c r="AF89" s="34" t="str">
        <f t="shared" si="10"/>
        <v>C</v>
      </c>
      <c r="AG89" s="35" t="s">
        <v>1099</v>
      </c>
      <c r="AH89" s="36">
        <f t="shared" si="11"/>
        <v>16.000889999999998</v>
      </c>
    </row>
    <row r="90" spans="2:34" ht="23.25" x14ac:dyDescent="0.45">
      <c r="B90" s="32" t="s">
        <v>1100</v>
      </c>
      <c r="C90" s="32" t="s">
        <v>1101</v>
      </c>
      <c r="D90" s="32" t="s">
        <v>640</v>
      </c>
      <c r="E90" s="32" t="s">
        <v>1102</v>
      </c>
      <c r="F90" s="32" t="s">
        <v>359</v>
      </c>
      <c r="G90" s="32" t="s">
        <v>96</v>
      </c>
      <c r="H90" s="32" t="s">
        <v>148</v>
      </c>
      <c r="I90" s="32" t="s">
        <v>1103</v>
      </c>
      <c r="J90" s="32" t="s">
        <v>153</v>
      </c>
      <c r="K90" s="32" t="s">
        <v>153</v>
      </c>
      <c r="L90" s="32" t="s">
        <v>1104</v>
      </c>
      <c r="M90" s="32" t="s">
        <v>1105</v>
      </c>
      <c r="N90" s="32" t="s">
        <v>508</v>
      </c>
      <c r="O90" s="32" t="s">
        <v>153</v>
      </c>
      <c r="P90" s="32" t="s">
        <v>153</v>
      </c>
      <c r="Q90" s="32" t="s">
        <v>153</v>
      </c>
      <c r="R90" s="33" t="s">
        <v>1106</v>
      </c>
      <c r="S90" s="33" t="s">
        <v>290</v>
      </c>
      <c r="T90" s="32" t="s">
        <v>218</v>
      </c>
      <c r="U90" s="32" t="s">
        <v>419</v>
      </c>
      <c r="V90" s="32" t="s">
        <v>1107</v>
      </c>
      <c r="W90" s="32" t="s">
        <v>163</v>
      </c>
      <c r="X90" s="32" t="s">
        <v>164</v>
      </c>
      <c r="Y90" s="32" t="s">
        <v>165</v>
      </c>
      <c r="Z90" s="32" t="s">
        <v>166</v>
      </c>
      <c r="AA90" s="34">
        <f t="shared" si="6"/>
        <v>3</v>
      </c>
      <c r="AB90" s="34">
        <f t="shared" si="7"/>
        <v>10</v>
      </c>
      <c r="AC90" s="34">
        <f t="shared" si="8"/>
        <v>3</v>
      </c>
      <c r="AD90" s="34">
        <f t="shared" si="9"/>
        <v>16</v>
      </c>
      <c r="AE90" s="34">
        <v>0</v>
      </c>
      <c r="AF90" s="34" t="str">
        <f t="shared" si="10"/>
        <v>C</v>
      </c>
      <c r="AG90" s="35" t="s">
        <v>1108</v>
      </c>
      <c r="AH90" s="36">
        <f t="shared" si="11"/>
        <v>16.000900000000001</v>
      </c>
    </row>
    <row r="91" spans="2:34" ht="34.9" x14ac:dyDescent="0.45">
      <c r="B91" s="32" t="s">
        <v>1109</v>
      </c>
      <c r="C91" s="32" t="s">
        <v>1110</v>
      </c>
      <c r="D91" s="32" t="s">
        <v>640</v>
      </c>
      <c r="E91" s="32" t="s">
        <v>1111</v>
      </c>
      <c r="F91" s="32" t="s">
        <v>359</v>
      </c>
      <c r="G91" s="32" t="s">
        <v>96</v>
      </c>
      <c r="H91" s="32" t="s">
        <v>148</v>
      </c>
      <c r="I91" s="32" t="s">
        <v>1112</v>
      </c>
      <c r="J91" s="32" t="s">
        <v>153</v>
      </c>
      <c r="K91" s="32" t="s">
        <v>153</v>
      </c>
      <c r="L91" s="32" t="s">
        <v>1113</v>
      </c>
      <c r="M91" s="32" t="s">
        <v>153</v>
      </c>
      <c r="N91" s="32" t="s">
        <v>508</v>
      </c>
      <c r="O91" s="32" t="s">
        <v>153</v>
      </c>
      <c r="P91" s="32" t="s">
        <v>153</v>
      </c>
      <c r="Q91" s="32" t="s">
        <v>153</v>
      </c>
      <c r="R91" s="33" t="s">
        <v>1114</v>
      </c>
      <c r="S91" s="33" t="s">
        <v>450</v>
      </c>
      <c r="T91" s="32" t="s">
        <v>218</v>
      </c>
      <c r="U91" s="32" t="s">
        <v>419</v>
      </c>
      <c r="V91" s="32" t="s">
        <v>1107</v>
      </c>
      <c r="W91" s="32" t="s">
        <v>437</v>
      </c>
      <c r="X91" s="32" t="s">
        <v>164</v>
      </c>
      <c r="Y91" s="32" t="s">
        <v>1115</v>
      </c>
      <c r="Z91" s="32" t="s">
        <v>166</v>
      </c>
      <c r="AA91" s="34">
        <f t="shared" si="6"/>
        <v>3</v>
      </c>
      <c r="AB91" s="34">
        <f t="shared" si="7"/>
        <v>10</v>
      </c>
      <c r="AC91" s="34">
        <f t="shared" si="8"/>
        <v>6</v>
      </c>
      <c r="AD91" s="34">
        <f t="shared" si="9"/>
        <v>19</v>
      </c>
      <c r="AE91" s="34">
        <v>1</v>
      </c>
      <c r="AF91" s="34" t="str">
        <f t="shared" si="10"/>
        <v>B</v>
      </c>
      <c r="AG91" s="35" t="s">
        <v>1116</v>
      </c>
      <c r="AH91" s="36">
        <f t="shared" si="11"/>
        <v>19.000910000000001</v>
      </c>
    </row>
    <row r="92" spans="2:34" ht="23.25" x14ac:dyDescent="0.45">
      <c r="B92" s="32" t="s">
        <v>1117</v>
      </c>
      <c r="C92" s="32" t="s">
        <v>1118</v>
      </c>
      <c r="D92" s="32" t="s">
        <v>620</v>
      </c>
      <c r="E92" s="32" t="s">
        <v>1119</v>
      </c>
      <c r="F92" s="32" t="s">
        <v>1120</v>
      </c>
      <c r="G92" s="32" t="s">
        <v>96</v>
      </c>
      <c r="H92" s="32" t="s">
        <v>148</v>
      </c>
      <c r="I92" s="32" t="s">
        <v>1121</v>
      </c>
      <c r="J92" s="32" t="s">
        <v>153</v>
      </c>
      <c r="K92" s="32" t="s">
        <v>1122</v>
      </c>
      <c r="L92" s="32" t="s">
        <v>1123</v>
      </c>
      <c r="M92" s="32" t="s">
        <v>1124</v>
      </c>
      <c r="N92" s="32" t="s">
        <v>508</v>
      </c>
      <c r="O92" s="32" t="s">
        <v>153</v>
      </c>
      <c r="P92" s="32" t="s">
        <v>153</v>
      </c>
      <c r="Q92" s="32" t="s">
        <v>153</v>
      </c>
      <c r="R92" s="33" t="s">
        <v>1125</v>
      </c>
      <c r="S92" s="33" t="s">
        <v>290</v>
      </c>
      <c r="T92" s="32" t="s">
        <v>218</v>
      </c>
      <c r="U92" s="32" t="s">
        <v>161</v>
      </c>
      <c r="V92" s="32" t="s">
        <v>1107</v>
      </c>
      <c r="W92" s="32" t="s">
        <v>163</v>
      </c>
      <c r="X92" s="32" t="s">
        <v>164</v>
      </c>
      <c r="Y92" s="32" t="s">
        <v>165</v>
      </c>
      <c r="Z92" s="32" t="s">
        <v>166</v>
      </c>
      <c r="AA92" s="34">
        <f t="shared" si="6"/>
        <v>3</v>
      </c>
      <c r="AB92" s="34">
        <f t="shared" si="7"/>
        <v>10</v>
      </c>
      <c r="AC92" s="34">
        <f t="shared" si="8"/>
        <v>3</v>
      </c>
      <c r="AD92" s="34">
        <f t="shared" si="9"/>
        <v>16</v>
      </c>
      <c r="AE92" s="34">
        <v>0</v>
      </c>
      <c r="AF92" s="34" t="str">
        <f t="shared" si="10"/>
        <v>C</v>
      </c>
      <c r="AG92" s="35" t="s">
        <v>1126</v>
      </c>
      <c r="AH92" s="36">
        <f t="shared" si="11"/>
        <v>16.000920000000001</v>
      </c>
    </row>
    <row r="93" spans="2:34" ht="23.25" x14ac:dyDescent="0.45">
      <c r="B93" s="32" t="s">
        <v>1127</v>
      </c>
      <c r="C93" s="32" t="s">
        <v>1128</v>
      </c>
      <c r="D93" s="32" t="s">
        <v>1129</v>
      </c>
      <c r="E93" s="32" t="s">
        <v>1130</v>
      </c>
      <c r="F93" s="32" t="s">
        <v>1130</v>
      </c>
      <c r="G93" s="32" t="s">
        <v>98</v>
      </c>
      <c r="H93" s="32" t="s">
        <v>148</v>
      </c>
      <c r="I93" s="32" t="s">
        <v>1131</v>
      </c>
      <c r="J93" s="32" t="s">
        <v>1132</v>
      </c>
      <c r="K93" s="32" t="s">
        <v>1133</v>
      </c>
      <c r="L93" s="32" t="s">
        <v>153</v>
      </c>
      <c r="M93" s="32" t="s">
        <v>153</v>
      </c>
      <c r="N93" s="32" t="s">
        <v>1134</v>
      </c>
      <c r="O93" s="32" t="s">
        <v>153</v>
      </c>
      <c r="P93" s="32" t="s">
        <v>1135</v>
      </c>
      <c r="Q93" s="32" t="s">
        <v>1136</v>
      </c>
      <c r="R93" s="33" t="s">
        <v>1137</v>
      </c>
      <c r="S93" s="33" t="s">
        <v>290</v>
      </c>
      <c r="T93" s="32" t="s">
        <v>218</v>
      </c>
      <c r="U93" s="32" t="s">
        <v>419</v>
      </c>
      <c r="V93" s="32" t="s">
        <v>1138</v>
      </c>
      <c r="W93" s="32" t="s">
        <v>163</v>
      </c>
      <c r="X93" s="32" t="s">
        <v>164</v>
      </c>
      <c r="Y93" s="32" t="s">
        <v>165</v>
      </c>
      <c r="Z93" s="32" t="s">
        <v>166</v>
      </c>
      <c r="AA93" s="34">
        <f t="shared" si="6"/>
        <v>3</v>
      </c>
      <c r="AB93" s="34">
        <f t="shared" si="7"/>
        <v>10</v>
      </c>
      <c r="AC93" s="34">
        <f t="shared" si="8"/>
        <v>3</v>
      </c>
      <c r="AD93" s="34">
        <f t="shared" si="9"/>
        <v>16</v>
      </c>
      <c r="AE93" s="34">
        <v>0</v>
      </c>
      <c r="AF93" s="34" t="str">
        <f t="shared" si="10"/>
        <v>C</v>
      </c>
      <c r="AG93" s="35" t="s">
        <v>1139</v>
      </c>
      <c r="AH93" s="36">
        <f t="shared" si="11"/>
        <v>16.00093</v>
      </c>
    </row>
    <row r="94" spans="2:34" ht="34.9" x14ac:dyDescent="0.45">
      <c r="B94" s="32" t="s">
        <v>1140</v>
      </c>
      <c r="C94" s="32" t="s">
        <v>1141</v>
      </c>
      <c r="D94" s="32" t="s">
        <v>1142</v>
      </c>
      <c r="E94" s="32" t="s">
        <v>1143</v>
      </c>
      <c r="F94" s="32" t="s">
        <v>1130</v>
      </c>
      <c r="G94" s="32" t="s">
        <v>98</v>
      </c>
      <c r="H94" s="32" t="s">
        <v>148</v>
      </c>
      <c r="I94" s="32" t="s">
        <v>1144</v>
      </c>
      <c r="J94" s="32" t="s">
        <v>153</v>
      </c>
      <c r="K94" s="32" t="s">
        <v>1145</v>
      </c>
      <c r="L94" s="32" t="s">
        <v>1146</v>
      </c>
      <c r="M94" s="32" t="s">
        <v>153</v>
      </c>
      <c r="N94" s="32" t="s">
        <v>508</v>
      </c>
      <c r="O94" s="32" t="s">
        <v>153</v>
      </c>
      <c r="P94" s="32" t="s">
        <v>1147</v>
      </c>
      <c r="Q94" s="32" t="s">
        <v>1148</v>
      </c>
      <c r="R94" s="33" t="s">
        <v>1149</v>
      </c>
      <c r="S94" s="33" t="s">
        <v>290</v>
      </c>
      <c r="T94" s="32" t="s">
        <v>218</v>
      </c>
      <c r="U94" s="32" t="s">
        <v>419</v>
      </c>
      <c r="V94" s="32" t="s">
        <v>1138</v>
      </c>
      <c r="W94" s="32" t="s">
        <v>163</v>
      </c>
      <c r="X94" s="32" t="s">
        <v>164</v>
      </c>
      <c r="Y94" s="32" t="s">
        <v>165</v>
      </c>
      <c r="Z94" s="32" t="s">
        <v>166</v>
      </c>
      <c r="AA94" s="34">
        <f t="shared" si="6"/>
        <v>3</v>
      </c>
      <c r="AB94" s="34">
        <f t="shared" si="7"/>
        <v>10</v>
      </c>
      <c r="AC94" s="34">
        <f t="shared" si="8"/>
        <v>3</v>
      </c>
      <c r="AD94" s="34">
        <f t="shared" si="9"/>
        <v>16</v>
      </c>
      <c r="AE94" s="34">
        <v>0</v>
      </c>
      <c r="AF94" s="34" t="str">
        <f t="shared" si="10"/>
        <v>C</v>
      </c>
      <c r="AG94" s="35" t="s">
        <v>1150</v>
      </c>
      <c r="AH94" s="36">
        <f t="shared" si="11"/>
        <v>16.00094</v>
      </c>
    </row>
    <row r="95" spans="2:34" ht="34.9" x14ac:dyDescent="0.45">
      <c r="B95" s="32" t="s">
        <v>1151</v>
      </c>
      <c r="C95" s="32" t="s">
        <v>1152</v>
      </c>
      <c r="D95" s="32" t="s">
        <v>728</v>
      </c>
      <c r="E95" s="32" t="s">
        <v>1153</v>
      </c>
      <c r="F95" s="32" t="s">
        <v>1153</v>
      </c>
      <c r="G95" s="32" t="s">
        <v>98</v>
      </c>
      <c r="H95" s="32" t="s">
        <v>148</v>
      </c>
      <c r="I95" s="32" t="s">
        <v>1154</v>
      </c>
      <c r="J95" s="32" t="s">
        <v>1155</v>
      </c>
      <c r="K95" s="32" t="s">
        <v>1156</v>
      </c>
      <c r="L95" s="32" t="s">
        <v>1157</v>
      </c>
      <c r="M95" s="32" t="s">
        <v>153</v>
      </c>
      <c r="N95" s="32" t="s">
        <v>1134</v>
      </c>
      <c r="O95" s="32" t="s">
        <v>153</v>
      </c>
      <c r="P95" s="32" t="s">
        <v>1158</v>
      </c>
      <c r="Q95" s="32" t="s">
        <v>1159</v>
      </c>
      <c r="R95" s="33" t="s">
        <v>1160</v>
      </c>
      <c r="S95" s="33" t="s">
        <v>450</v>
      </c>
      <c r="T95" s="32" t="s">
        <v>218</v>
      </c>
      <c r="U95" s="32" t="s">
        <v>155</v>
      </c>
      <c r="V95" s="32" t="s">
        <v>1138</v>
      </c>
      <c r="W95" s="32" t="s">
        <v>437</v>
      </c>
      <c r="X95" s="32" t="s">
        <v>164</v>
      </c>
      <c r="Y95" s="32" t="s">
        <v>1161</v>
      </c>
      <c r="Z95" s="32" t="s">
        <v>166</v>
      </c>
      <c r="AA95" s="34">
        <f t="shared" si="6"/>
        <v>3</v>
      </c>
      <c r="AB95" s="34">
        <f t="shared" si="7"/>
        <v>10</v>
      </c>
      <c r="AC95" s="34">
        <f t="shared" si="8"/>
        <v>6</v>
      </c>
      <c r="AD95" s="34">
        <f t="shared" si="9"/>
        <v>19</v>
      </c>
      <c r="AE95" s="34">
        <v>1</v>
      </c>
      <c r="AF95" s="34" t="str">
        <f t="shared" si="10"/>
        <v>B</v>
      </c>
      <c r="AG95" s="35" t="s">
        <v>1162</v>
      </c>
      <c r="AH95" s="36">
        <f t="shared" si="11"/>
        <v>19.00095</v>
      </c>
    </row>
    <row r="96" spans="2:34" ht="34.9" x14ac:dyDescent="0.45">
      <c r="B96" s="32" t="s">
        <v>1163</v>
      </c>
      <c r="C96" s="32" t="s">
        <v>1164</v>
      </c>
      <c r="D96" s="32" t="s">
        <v>1165</v>
      </c>
      <c r="E96" s="32" t="s">
        <v>428</v>
      </c>
      <c r="F96" s="32" t="s">
        <v>428</v>
      </c>
      <c r="G96" s="32" t="s">
        <v>98</v>
      </c>
      <c r="H96" s="32" t="s">
        <v>148</v>
      </c>
      <c r="I96" s="32" t="s">
        <v>1166</v>
      </c>
      <c r="J96" s="32" t="s">
        <v>1167</v>
      </c>
      <c r="K96" s="32" t="s">
        <v>1168</v>
      </c>
      <c r="L96" s="32" t="s">
        <v>1169</v>
      </c>
      <c r="M96" s="32" t="s">
        <v>153</v>
      </c>
      <c r="N96" s="32" t="s">
        <v>1134</v>
      </c>
      <c r="O96" s="32" t="s">
        <v>153</v>
      </c>
      <c r="P96" s="32" t="s">
        <v>1170</v>
      </c>
      <c r="Q96" s="32" t="s">
        <v>1171</v>
      </c>
      <c r="R96" s="33" t="s">
        <v>1172</v>
      </c>
      <c r="S96" s="33" t="s">
        <v>290</v>
      </c>
      <c r="T96" s="32" t="s">
        <v>218</v>
      </c>
      <c r="U96" s="32" t="s">
        <v>155</v>
      </c>
      <c r="V96" s="32" t="s">
        <v>1138</v>
      </c>
      <c r="W96" s="32" t="s">
        <v>163</v>
      </c>
      <c r="X96" s="32" t="s">
        <v>164</v>
      </c>
      <c r="Y96" s="32" t="s">
        <v>165</v>
      </c>
      <c r="Z96" s="32" t="s">
        <v>166</v>
      </c>
      <c r="AA96" s="34">
        <f t="shared" si="6"/>
        <v>3</v>
      </c>
      <c r="AB96" s="34">
        <f t="shared" si="7"/>
        <v>10</v>
      </c>
      <c r="AC96" s="34">
        <f t="shared" si="8"/>
        <v>3</v>
      </c>
      <c r="AD96" s="34">
        <f t="shared" si="9"/>
        <v>16</v>
      </c>
      <c r="AE96" s="34">
        <v>0</v>
      </c>
      <c r="AF96" s="34" t="str">
        <f t="shared" si="10"/>
        <v>C</v>
      </c>
      <c r="AG96" s="35" t="s">
        <v>1173</v>
      </c>
      <c r="AH96" s="36">
        <f t="shared" si="11"/>
        <v>16.000959999999999</v>
      </c>
    </row>
    <row r="97" spans="2:34" ht="34.9" x14ac:dyDescent="0.45">
      <c r="B97" s="32" t="s">
        <v>1174</v>
      </c>
      <c r="C97" s="32" t="s">
        <v>1175</v>
      </c>
      <c r="D97" s="32" t="s">
        <v>1176</v>
      </c>
      <c r="E97" s="32" t="s">
        <v>413</v>
      </c>
      <c r="F97" s="32" t="s">
        <v>413</v>
      </c>
      <c r="G97" s="32" t="s">
        <v>98</v>
      </c>
      <c r="H97" s="32" t="s">
        <v>148</v>
      </c>
      <c r="I97" s="32" t="s">
        <v>1177</v>
      </c>
      <c r="J97" s="32" t="s">
        <v>1178</v>
      </c>
      <c r="K97" s="32" t="s">
        <v>1179</v>
      </c>
      <c r="L97" s="32" t="s">
        <v>1180</v>
      </c>
      <c r="M97" s="32" t="s">
        <v>153</v>
      </c>
      <c r="N97" s="32" t="s">
        <v>508</v>
      </c>
      <c r="O97" s="32" t="s">
        <v>153</v>
      </c>
      <c r="P97" s="32" t="s">
        <v>1181</v>
      </c>
      <c r="Q97" s="32" t="s">
        <v>1182</v>
      </c>
      <c r="R97" s="33" t="s">
        <v>1183</v>
      </c>
      <c r="S97" s="33" t="s">
        <v>290</v>
      </c>
      <c r="T97" s="32" t="s">
        <v>218</v>
      </c>
      <c r="U97" s="32" t="s">
        <v>155</v>
      </c>
      <c r="V97" s="32" t="s">
        <v>1138</v>
      </c>
      <c r="W97" s="32" t="s">
        <v>163</v>
      </c>
      <c r="X97" s="32" t="s">
        <v>164</v>
      </c>
      <c r="Y97" s="32" t="s">
        <v>165</v>
      </c>
      <c r="Z97" s="32" t="s">
        <v>166</v>
      </c>
      <c r="AA97" s="34">
        <f t="shared" si="6"/>
        <v>3</v>
      </c>
      <c r="AB97" s="34">
        <f t="shared" si="7"/>
        <v>10</v>
      </c>
      <c r="AC97" s="34">
        <f t="shared" si="8"/>
        <v>3</v>
      </c>
      <c r="AD97" s="34">
        <f t="shared" si="9"/>
        <v>16</v>
      </c>
      <c r="AE97" s="34">
        <v>0</v>
      </c>
      <c r="AF97" s="34" t="str">
        <f t="shared" si="10"/>
        <v>C</v>
      </c>
      <c r="AG97" s="35" t="s">
        <v>1184</v>
      </c>
      <c r="AH97" s="36">
        <f t="shared" si="11"/>
        <v>16.000969999999999</v>
      </c>
    </row>
    <row r="98" spans="2:34" ht="23.25" x14ac:dyDescent="0.45">
      <c r="B98" s="32" t="s">
        <v>1185</v>
      </c>
      <c r="C98" s="32" t="s">
        <v>1186</v>
      </c>
      <c r="D98" s="32" t="s">
        <v>620</v>
      </c>
      <c r="E98" s="32" t="s">
        <v>428</v>
      </c>
      <c r="F98" s="32" t="s">
        <v>428</v>
      </c>
      <c r="G98" s="32" t="s">
        <v>98</v>
      </c>
      <c r="H98" s="32" t="s">
        <v>148</v>
      </c>
      <c r="I98" s="32" t="s">
        <v>1187</v>
      </c>
      <c r="J98" s="32" t="s">
        <v>153</v>
      </c>
      <c r="K98" s="32" t="s">
        <v>1188</v>
      </c>
      <c r="L98" s="32" t="s">
        <v>1189</v>
      </c>
      <c r="M98" s="32" t="s">
        <v>153</v>
      </c>
      <c r="N98" s="32" t="s">
        <v>508</v>
      </c>
      <c r="O98" s="32" t="s">
        <v>153</v>
      </c>
      <c r="P98" s="32" t="s">
        <v>1190</v>
      </c>
      <c r="Q98" s="32" t="s">
        <v>153</v>
      </c>
      <c r="R98" s="33" t="s">
        <v>1191</v>
      </c>
      <c r="S98" s="33" t="s">
        <v>290</v>
      </c>
      <c r="T98" s="32" t="s">
        <v>218</v>
      </c>
      <c r="U98" s="32" t="s">
        <v>161</v>
      </c>
      <c r="V98" s="32" t="s">
        <v>1138</v>
      </c>
      <c r="W98" s="32" t="s">
        <v>163</v>
      </c>
      <c r="X98" s="32" t="s">
        <v>164</v>
      </c>
      <c r="Y98" s="32" t="s">
        <v>165</v>
      </c>
      <c r="Z98" s="32" t="s">
        <v>166</v>
      </c>
      <c r="AA98" s="34">
        <f t="shared" si="6"/>
        <v>3</v>
      </c>
      <c r="AB98" s="34">
        <f t="shared" si="7"/>
        <v>10</v>
      </c>
      <c r="AC98" s="34">
        <f t="shared" si="8"/>
        <v>3</v>
      </c>
      <c r="AD98" s="34">
        <f t="shared" si="9"/>
        <v>16</v>
      </c>
      <c r="AE98" s="34">
        <v>0</v>
      </c>
      <c r="AF98" s="34" t="str">
        <f t="shared" si="10"/>
        <v>C</v>
      </c>
      <c r="AG98" s="35" t="s">
        <v>1192</v>
      </c>
      <c r="AH98" s="36">
        <f t="shared" si="11"/>
        <v>16.000979999999998</v>
      </c>
    </row>
    <row r="99" spans="2:34" ht="34.9" x14ac:dyDescent="0.45">
      <c r="B99" s="32" t="s">
        <v>1193</v>
      </c>
      <c r="C99" s="32" t="s">
        <v>1194</v>
      </c>
      <c r="D99" s="32" t="s">
        <v>640</v>
      </c>
      <c r="E99" s="32" t="s">
        <v>442</v>
      </c>
      <c r="F99" s="32" t="s">
        <v>442</v>
      </c>
      <c r="G99" s="32" t="s">
        <v>100</v>
      </c>
      <c r="H99" s="32" t="s">
        <v>148</v>
      </c>
      <c r="I99" s="32" t="s">
        <v>1195</v>
      </c>
      <c r="J99" s="32" t="s">
        <v>153</v>
      </c>
      <c r="K99" s="32" t="s">
        <v>153</v>
      </c>
      <c r="L99" s="32" t="s">
        <v>153</v>
      </c>
      <c r="M99" s="32" t="s">
        <v>153</v>
      </c>
      <c r="N99" s="32" t="s">
        <v>508</v>
      </c>
      <c r="O99" s="32" t="s">
        <v>153</v>
      </c>
      <c r="P99" s="32" t="s">
        <v>153</v>
      </c>
      <c r="Q99" s="32" t="s">
        <v>153</v>
      </c>
      <c r="R99" s="33" t="s">
        <v>1196</v>
      </c>
      <c r="S99" s="33" t="s">
        <v>450</v>
      </c>
      <c r="T99" s="32" t="s">
        <v>218</v>
      </c>
      <c r="U99" s="32" t="s">
        <v>419</v>
      </c>
      <c r="V99" s="32" t="s">
        <v>1197</v>
      </c>
      <c r="W99" s="32" t="s">
        <v>437</v>
      </c>
      <c r="X99" s="32" t="s">
        <v>164</v>
      </c>
      <c r="Y99" s="32" t="s">
        <v>1198</v>
      </c>
      <c r="Z99" s="32" t="s">
        <v>166</v>
      </c>
      <c r="AA99" s="34">
        <f t="shared" si="6"/>
        <v>3</v>
      </c>
      <c r="AB99" s="34">
        <f t="shared" si="7"/>
        <v>10</v>
      </c>
      <c r="AC99" s="34">
        <f t="shared" si="8"/>
        <v>6</v>
      </c>
      <c r="AD99" s="34">
        <f t="shared" si="9"/>
        <v>19</v>
      </c>
      <c r="AE99" s="34">
        <v>1</v>
      </c>
      <c r="AF99" s="34" t="str">
        <f t="shared" si="10"/>
        <v>B</v>
      </c>
      <c r="AG99" s="35" t="s">
        <v>1199</v>
      </c>
      <c r="AH99" s="36">
        <f t="shared" si="11"/>
        <v>19.000990000000002</v>
      </c>
    </row>
    <row r="100" spans="2:34" ht="34.9" x14ac:dyDescent="0.45">
      <c r="B100" s="32" t="s">
        <v>1200</v>
      </c>
      <c r="C100" s="32" t="s">
        <v>1201</v>
      </c>
      <c r="D100" s="32" t="s">
        <v>1202</v>
      </c>
      <c r="E100" s="32" t="s">
        <v>455</v>
      </c>
      <c r="F100" s="32" t="s">
        <v>455</v>
      </c>
      <c r="G100" s="32" t="s">
        <v>100</v>
      </c>
      <c r="H100" s="32" t="s">
        <v>148</v>
      </c>
      <c r="I100" s="32" t="s">
        <v>1203</v>
      </c>
      <c r="J100" s="32" t="s">
        <v>153</v>
      </c>
      <c r="K100" s="32" t="s">
        <v>153</v>
      </c>
      <c r="L100" s="32" t="s">
        <v>153</v>
      </c>
      <c r="M100" s="32" t="s">
        <v>153</v>
      </c>
      <c r="N100" s="32" t="s">
        <v>508</v>
      </c>
      <c r="O100" s="32" t="s">
        <v>153</v>
      </c>
      <c r="P100" s="32" t="s">
        <v>153</v>
      </c>
      <c r="Q100" s="32" t="s">
        <v>153</v>
      </c>
      <c r="R100" s="33" t="s">
        <v>1204</v>
      </c>
      <c r="S100" s="33" t="s">
        <v>290</v>
      </c>
      <c r="T100" s="32" t="s">
        <v>218</v>
      </c>
      <c r="U100" s="32" t="s">
        <v>419</v>
      </c>
      <c r="V100" s="32" t="s">
        <v>1205</v>
      </c>
      <c r="W100" s="32" t="s">
        <v>163</v>
      </c>
      <c r="X100" s="32" t="s">
        <v>164</v>
      </c>
      <c r="Y100" s="32" t="s">
        <v>165</v>
      </c>
      <c r="Z100" s="32" t="s">
        <v>166</v>
      </c>
      <c r="AA100" s="34">
        <f t="shared" si="6"/>
        <v>3</v>
      </c>
      <c r="AB100" s="34">
        <f t="shared" si="7"/>
        <v>10</v>
      </c>
      <c r="AC100" s="34">
        <f t="shared" si="8"/>
        <v>3</v>
      </c>
      <c r="AD100" s="34">
        <f t="shared" si="9"/>
        <v>16</v>
      </c>
      <c r="AE100" s="34">
        <v>0</v>
      </c>
      <c r="AF100" s="34" t="str">
        <f t="shared" si="10"/>
        <v>C</v>
      </c>
      <c r="AG100" s="35" t="s">
        <v>1206</v>
      </c>
      <c r="AH100" s="36">
        <f t="shared" si="11"/>
        <v>16.001000000000001</v>
      </c>
    </row>
    <row r="101" spans="2:34" ht="34.9" x14ac:dyDescent="0.45">
      <c r="B101" s="32" t="s">
        <v>1207</v>
      </c>
      <c r="C101" s="32" t="s">
        <v>1208</v>
      </c>
      <c r="D101" s="32" t="s">
        <v>1209</v>
      </c>
      <c r="E101" s="32" t="s">
        <v>1210</v>
      </c>
      <c r="F101" s="32" t="s">
        <v>442</v>
      </c>
      <c r="G101" s="32" t="s">
        <v>100</v>
      </c>
      <c r="H101" s="32" t="s">
        <v>148</v>
      </c>
      <c r="I101" s="32" t="s">
        <v>1211</v>
      </c>
      <c r="J101" s="32" t="s">
        <v>153</v>
      </c>
      <c r="K101" s="32" t="s">
        <v>153</v>
      </c>
      <c r="L101" s="32" t="s">
        <v>153</v>
      </c>
      <c r="M101" s="32" t="s">
        <v>153</v>
      </c>
      <c r="N101" s="32" t="s">
        <v>508</v>
      </c>
      <c r="O101" s="32" t="s">
        <v>153</v>
      </c>
      <c r="P101" s="32" t="s">
        <v>153</v>
      </c>
      <c r="Q101" s="32" t="s">
        <v>153</v>
      </c>
      <c r="R101" s="33" t="s">
        <v>1212</v>
      </c>
      <c r="S101" s="33" t="s">
        <v>450</v>
      </c>
      <c r="T101" s="32" t="s">
        <v>218</v>
      </c>
      <c r="U101" s="32" t="s">
        <v>419</v>
      </c>
      <c r="V101" s="32" t="s">
        <v>1213</v>
      </c>
      <c r="W101" s="32" t="s">
        <v>437</v>
      </c>
      <c r="X101" s="32" t="s">
        <v>164</v>
      </c>
      <c r="Y101" s="32" t="s">
        <v>1214</v>
      </c>
      <c r="Z101" s="32" t="s">
        <v>166</v>
      </c>
      <c r="AA101" s="34">
        <f t="shared" si="6"/>
        <v>3</v>
      </c>
      <c r="AB101" s="34">
        <f t="shared" si="7"/>
        <v>10</v>
      </c>
      <c r="AC101" s="34">
        <f t="shared" si="8"/>
        <v>6</v>
      </c>
      <c r="AD101" s="34">
        <f t="shared" si="9"/>
        <v>19</v>
      </c>
      <c r="AE101" s="34">
        <v>1</v>
      </c>
      <c r="AF101" s="34" t="str">
        <f t="shared" si="10"/>
        <v>B</v>
      </c>
      <c r="AG101" s="35" t="s">
        <v>1215</v>
      </c>
      <c r="AH101" s="36">
        <f t="shared" si="11"/>
        <v>19.001010000000001</v>
      </c>
    </row>
    <row r="102" spans="2:34" ht="34.9" x14ac:dyDescent="0.45">
      <c r="B102" s="32" t="s">
        <v>1216</v>
      </c>
      <c r="C102" s="32" t="s">
        <v>1217</v>
      </c>
      <c r="D102" s="32" t="s">
        <v>1218</v>
      </c>
      <c r="E102" s="32" t="s">
        <v>1219</v>
      </c>
      <c r="F102" s="32" t="s">
        <v>1219</v>
      </c>
      <c r="G102" s="32" t="s">
        <v>99</v>
      </c>
      <c r="H102" s="32" t="s">
        <v>148</v>
      </c>
      <c r="I102" s="32" t="s">
        <v>1220</v>
      </c>
      <c r="J102" s="32" t="s">
        <v>153</v>
      </c>
      <c r="K102" s="32" t="s">
        <v>153</v>
      </c>
      <c r="L102" s="32" t="s">
        <v>153</v>
      </c>
      <c r="M102" s="32" t="s">
        <v>153</v>
      </c>
      <c r="N102" s="32" t="s">
        <v>508</v>
      </c>
      <c r="O102" s="32" t="s">
        <v>153</v>
      </c>
      <c r="P102" s="32" t="s">
        <v>153</v>
      </c>
      <c r="Q102" s="32" t="s">
        <v>153</v>
      </c>
      <c r="R102" s="33" t="s">
        <v>1221</v>
      </c>
      <c r="S102" s="33" t="s">
        <v>290</v>
      </c>
      <c r="T102" s="32" t="s">
        <v>218</v>
      </c>
      <c r="U102" s="32" t="s">
        <v>419</v>
      </c>
      <c r="V102" s="32" t="s">
        <v>1222</v>
      </c>
      <c r="W102" s="32" t="s">
        <v>163</v>
      </c>
      <c r="X102" s="32" t="s">
        <v>164</v>
      </c>
      <c r="Y102" s="32" t="s">
        <v>165</v>
      </c>
      <c r="Z102" s="32" t="s">
        <v>166</v>
      </c>
      <c r="AA102" s="34">
        <f t="shared" si="6"/>
        <v>3</v>
      </c>
      <c r="AB102" s="34">
        <f t="shared" si="7"/>
        <v>10</v>
      </c>
      <c r="AC102" s="34">
        <f t="shared" si="8"/>
        <v>3</v>
      </c>
      <c r="AD102" s="34">
        <f t="shared" si="9"/>
        <v>16</v>
      </c>
      <c r="AE102" s="34">
        <v>0</v>
      </c>
      <c r="AF102" s="34" t="str">
        <f t="shared" si="10"/>
        <v>C</v>
      </c>
      <c r="AG102" s="35" t="s">
        <v>1223</v>
      </c>
      <c r="AH102" s="36">
        <f t="shared" si="11"/>
        <v>16.00102</v>
      </c>
    </row>
    <row r="103" spans="2:34" ht="34.9" x14ac:dyDescent="0.45">
      <c r="B103" s="32" t="s">
        <v>1224</v>
      </c>
      <c r="C103" s="32" t="s">
        <v>1225</v>
      </c>
      <c r="D103" s="32" t="s">
        <v>1226</v>
      </c>
      <c r="E103" s="32" t="s">
        <v>1227</v>
      </c>
      <c r="F103" s="32" t="s">
        <v>1227</v>
      </c>
      <c r="G103" s="32" t="s">
        <v>99</v>
      </c>
      <c r="H103" s="32" t="s">
        <v>148</v>
      </c>
      <c r="I103" s="32" t="s">
        <v>1228</v>
      </c>
      <c r="J103" s="32" t="s">
        <v>153</v>
      </c>
      <c r="K103" s="32" t="s">
        <v>153</v>
      </c>
      <c r="L103" s="32" t="s">
        <v>153</v>
      </c>
      <c r="M103" s="32" t="s">
        <v>153</v>
      </c>
      <c r="N103" s="32" t="s">
        <v>508</v>
      </c>
      <c r="O103" s="32" t="s">
        <v>153</v>
      </c>
      <c r="P103" s="32" t="s">
        <v>153</v>
      </c>
      <c r="Q103" s="32" t="s">
        <v>153</v>
      </c>
      <c r="R103" s="33" t="s">
        <v>1229</v>
      </c>
      <c r="S103" s="33" t="s">
        <v>290</v>
      </c>
      <c r="T103" s="32" t="s">
        <v>218</v>
      </c>
      <c r="U103" s="32" t="s">
        <v>419</v>
      </c>
      <c r="V103" s="32" t="s">
        <v>1230</v>
      </c>
      <c r="W103" s="32" t="s">
        <v>163</v>
      </c>
      <c r="X103" s="32" t="s">
        <v>164</v>
      </c>
      <c r="Y103" s="32" t="s">
        <v>165</v>
      </c>
      <c r="Z103" s="32" t="s">
        <v>166</v>
      </c>
      <c r="AA103" s="34">
        <f t="shared" si="6"/>
        <v>3</v>
      </c>
      <c r="AB103" s="34">
        <f t="shared" si="7"/>
        <v>10</v>
      </c>
      <c r="AC103" s="34">
        <f t="shared" si="8"/>
        <v>3</v>
      </c>
      <c r="AD103" s="34">
        <f t="shared" si="9"/>
        <v>16</v>
      </c>
      <c r="AE103" s="34">
        <v>0</v>
      </c>
      <c r="AF103" s="34" t="str">
        <f t="shared" si="10"/>
        <v>C</v>
      </c>
      <c r="AG103" s="35" t="s">
        <v>1231</v>
      </c>
      <c r="AH103" s="36">
        <f t="shared" si="11"/>
        <v>16.00103</v>
      </c>
    </row>
    <row r="104" spans="2:34" ht="34.9" x14ac:dyDescent="0.45">
      <c r="B104" s="32" t="s">
        <v>1232</v>
      </c>
      <c r="C104" s="32" t="s">
        <v>1233</v>
      </c>
      <c r="D104" s="32" t="s">
        <v>1234</v>
      </c>
      <c r="E104" s="32" t="s">
        <v>491</v>
      </c>
      <c r="F104" s="32" t="s">
        <v>491</v>
      </c>
      <c r="G104" s="32" t="s">
        <v>101</v>
      </c>
      <c r="H104" s="32" t="s">
        <v>148</v>
      </c>
      <c r="I104" s="32" t="s">
        <v>1235</v>
      </c>
      <c r="J104" s="32" t="s">
        <v>153</v>
      </c>
      <c r="K104" s="32" t="s">
        <v>153</v>
      </c>
      <c r="L104" s="32" t="s">
        <v>153</v>
      </c>
      <c r="M104" s="32" t="s">
        <v>153</v>
      </c>
      <c r="N104" s="32" t="s">
        <v>508</v>
      </c>
      <c r="O104" s="32" t="s">
        <v>153</v>
      </c>
      <c r="P104" s="32" t="s">
        <v>153</v>
      </c>
      <c r="Q104" s="32" t="s">
        <v>153</v>
      </c>
      <c r="R104" s="33" t="s">
        <v>1236</v>
      </c>
      <c r="S104" s="33" t="s">
        <v>290</v>
      </c>
      <c r="T104" s="32" t="s">
        <v>160</v>
      </c>
      <c r="U104" s="32" t="s">
        <v>419</v>
      </c>
      <c r="V104" s="32" t="s">
        <v>1237</v>
      </c>
      <c r="W104" s="32" t="s">
        <v>163</v>
      </c>
      <c r="X104" s="32" t="s">
        <v>164</v>
      </c>
      <c r="Y104" s="32" t="s">
        <v>165</v>
      </c>
      <c r="Z104" s="32" t="s">
        <v>166</v>
      </c>
      <c r="AA104" s="34">
        <f t="shared" si="6"/>
        <v>3</v>
      </c>
      <c r="AB104" s="34">
        <f t="shared" si="7"/>
        <v>10</v>
      </c>
      <c r="AC104" s="34">
        <f t="shared" si="8"/>
        <v>3</v>
      </c>
      <c r="AD104" s="34">
        <f t="shared" si="9"/>
        <v>16</v>
      </c>
      <c r="AE104" s="34">
        <v>0</v>
      </c>
      <c r="AF104" s="34" t="str">
        <f t="shared" si="10"/>
        <v>C</v>
      </c>
      <c r="AG104" s="35" t="s">
        <v>1238</v>
      </c>
      <c r="AH104" s="36">
        <f t="shared" si="11"/>
        <v>16.00104</v>
      </c>
    </row>
    <row r="105" spans="2:34" ht="34.9" x14ac:dyDescent="0.45">
      <c r="B105" s="32" t="s">
        <v>1239</v>
      </c>
      <c r="C105" s="32" t="s">
        <v>1240</v>
      </c>
      <c r="D105" s="32" t="s">
        <v>1038</v>
      </c>
      <c r="E105" s="32" t="s">
        <v>1241</v>
      </c>
      <c r="F105" s="32" t="s">
        <v>1241</v>
      </c>
      <c r="G105" s="32" t="s">
        <v>94</v>
      </c>
      <c r="H105" s="32" t="s">
        <v>148</v>
      </c>
      <c r="I105" s="32" t="s">
        <v>1242</v>
      </c>
      <c r="J105" s="32" t="s">
        <v>1243</v>
      </c>
      <c r="K105" s="32" t="s">
        <v>1244</v>
      </c>
      <c r="L105" s="32" t="s">
        <v>1245</v>
      </c>
      <c r="M105" s="32" t="s">
        <v>153</v>
      </c>
      <c r="N105" s="32" t="s">
        <v>508</v>
      </c>
      <c r="O105" s="32" t="s">
        <v>153</v>
      </c>
      <c r="P105" s="32" t="s">
        <v>1246</v>
      </c>
      <c r="Q105" s="32" t="s">
        <v>1247</v>
      </c>
      <c r="R105" s="33" t="s">
        <v>1248</v>
      </c>
      <c r="S105" s="33" t="s">
        <v>290</v>
      </c>
      <c r="T105" s="32" t="s">
        <v>218</v>
      </c>
      <c r="U105" s="32" t="s">
        <v>155</v>
      </c>
      <c r="V105" s="32" t="s">
        <v>1249</v>
      </c>
      <c r="W105" s="32" t="s">
        <v>163</v>
      </c>
      <c r="X105" s="32" t="s">
        <v>164</v>
      </c>
      <c r="Y105" s="32" t="s">
        <v>165</v>
      </c>
      <c r="Z105" s="32" t="s">
        <v>166</v>
      </c>
      <c r="AA105" s="34">
        <f t="shared" si="6"/>
        <v>3</v>
      </c>
      <c r="AB105" s="34">
        <f t="shared" si="7"/>
        <v>10</v>
      </c>
      <c r="AC105" s="34">
        <f t="shared" si="8"/>
        <v>3</v>
      </c>
      <c r="AD105" s="34">
        <f t="shared" si="9"/>
        <v>16</v>
      </c>
      <c r="AE105" s="34">
        <v>0</v>
      </c>
      <c r="AF105" s="34" t="str">
        <f t="shared" si="10"/>
        <v>C</v>
      </c>
      <c r="AG105" s="35" t="s">
        <v>1250</v>
      </c>
      <c r="AH105" s="36">
        <f t="shared" si="11"/>
        <v>16.001049999999999</v>
      </c>
    </row>
    <row r="106" spans="2:34" ht="34.9" x14ac:dyDescent="0.45">
      <c r="B106" s="32" t="s">
        <v>1251</v>
      </c>
      <c r="C106" s="32" t="s">
        <v>1252</v>
      </c>
      <c r="D106" s="32" t="s">
        <v>728</v>
      </c>
      <c r="E106" s="32" t="s">
        <v>1253</v>
      </c>
      <c r="F106" s="32" t="s">
        <v>1253</v>
      </c>
      <c r="G106" s="32" t="s">
        <v>94</v>
      </c>
      <c r="H106" s="32" t="s">
        <v>148</v>
      </c>
      <c r="I106" s="32" t="s">
        <v>1254</v>
      </c>
      <c r="J106" s="32" t="s">
        <v>1255</v>
      </c>
      <c r="K106" s="32" t="s">
        <v>1256</v>
      </c>
      <c r="L106" s="32" t="s">
        <v>1257</v>
      </c>
      <c r="M106" s="32" t="s">
        <v>153</v>
      </c>
      <c r="N106" s="32" t="s">
        <v>508</v>
      </c>
      <c r="O106" s="32" t="s">
        <v>153</v>
      </c>
      <c r="P106" s="32" t="s">
        <v>1258</v>
      </c>
      <c r="Q106" s="32" t="s">
        <v>1259</v>
      </c>
      <c r="R106" s="33" t="s">
        <v>1260</v>
      </c>
      <c r="S106" s="33" t="s">
        <v>290</v>
      </c>
      <c r="T106" s="32" t="s">
        <v>218</v>
      </c>
      <c r="U106" s="32" t="s">
        <v>155</v>
      </c>
      <c r="V106" s="32" t="s">
        <v>1261</v>
      </c>
      <c r="W106" s="32" t="s">
        <v>163</v>
      </c>
      <c r="X106" s="32" t="s">
        <v>164</v>
      </c>
      <c r="Y106" s="32" t="s">
        <v>165</v>
      </c>
      <c r="Z106" s="32" t="s">
        <v>166</v>
      </c>
      <c r="AA106" s="34">
        <f t="shared" si="6"/>
        <v>3</v>
      </c>
      <c r="AB106" s="34">
        <f t="shared" si="7"/>
        <v>10</v>
      </c>
      <c r="AC106" s="34">
        <f t="shared" si="8"/>
        <v>3</v>
      </c>
      <c r="AD106" s="34">
        <f t="shared" si="9"/>
        <v>16</v>
      </c>
      <c r="AE106" s="34">
        <v>0</v>
      </c>
      <c r="AF106" s="34" t="str">
        <f t="shared" si="10"/>
        <v>C</v>
      </c>
      <c r="AG106" s="35" t="s">
        <v>1262</v>
      </c>
      <c r="AH106" s="36">
        <f t="shared" si="11"/>
        <v>16.001059999999999</v>
      </c>
    </row>
    <row r="107" spans="2:34" ht="34.9" x14ac:dyDescent="0.45">
      <c r="B107" s="32" t="s">
        <v>1263</v>
      </c>
      <c r="C107" s="32" t="s">
        <v>1264</v>
      </c>
      <c r="D107" s="32" t="s">
        <v>1038</v>
      </c>
      <c r="E107" s="32" t="s">
        <v>1265</v>
      </c>
      <c r="F107" s="32" t="s">
        <v>1265</v>
      </c>
      <c r="G107" s="32" t="s">
        <v>94</v>
      </c>
      <c r="H107" s="32" t="s">
        <v>148</v>
      </c>
      <c r="I107" s="32" t="s">
        <v>1266</v>
      </c>
      <c r="J107" s="32" t="s">
        <v>1267</v>
      </c>
      <c r="K107" s="32" t="s">
        <v>1268</v>
      </c>
      <c r="L107" s="32" t="s">
        <v>153</v>
      </c>
      <c r="M107" s="32" t="s">
        <v>153</v>
      </c>
      <c r="N107" s="32" t="s">
        <v>508</v>
      </c>
      <c r="O107" s="32" t="s">
        <v>153</v>
      </c>
      <c r="P107" s="32" t="s">
        <v>1269</v>
      </c>
      <c r="Q107" s="32" t="s">
        <v>1270</v>
      </c>
      <c r="R107" s="33" t="s">
        <v>1271</v>
      </c>
      <c r="S107" s="33" t="s">
        <v>290</v>
      </c>
      <c r="T107" s="32" t="s">
        <v>218</v>
      </c>
      <c r="U107" s="32" t="s">
        <v>419</v>
      </c>
      <c r="V107" s="32" t="s">
        <v>1272</v>
      </c>
      <c r="W107" s="32" t="s">
        <v>163</v>
      </c>
      <c r="X107" s="32" t="s">
        <v>164</v>
      </c>
      <c r="Y107" s="32" t="s">
        <v>165</v>
      </c>
      <c r="Z107" s="32" t="s">
        <v>166</v>
      </c>
      <c r="AA107" s="34">
        <f t="shared" si="6"/>
        <v>3</v>
      </c>
      <c r="AB107" s="34">
        <f t="shared" si="7"/>
        <v>10</v>
      </c>
      <c r="AC107" s="34">
        <f t="shared" si="8"/>
        <v>3</v>
      </c>
      <c r="AD107" s="34">
        <f t="shared" si="9"/>
        <v>16</v>
      </c>
      <c r="AE107" s="34">
        <v>0</v>
      </c>
      <c r="AF107" s="34" t="str">
        <f t="shared" si="10"/>
        <v>C</v>
      </c>
      <c r="AG107" s="35" t="s">
        <v>1273</v>
      </c>
      <c r="AH107" s="36">
        <f t="shared" si="11"/>
        <v>16.001069999999999</v>
      </c>
    </row>
    <row r="108" spans="2:34" ht="23.25" x14ac:dyDescent="0.45">
      <c r="B108" s="32" t="s">
        <v>1274</v>
      </c>
      <c r="C108" s="32" t="s">
        <v>1275</v>
      </c>
      <c r="D108" s="32" t="s">
        <v>640</v>
      </c>
      <c r="E108" s="32" t="s">
        <v>1276</v>
      </c>
      <c r="F108" s="32" t="s">
        <v>1276</v>
      </c>
      <c r="G108" s="32" t="s">
        <v>94</v>
      </c>
      <c r="H108" s="32" t="s">
        <v>148</v>
      </c>
      <c r="I108" s="32" t="s">
        <v>1277</v>
      </c>
      <c r="J108" s="32" t="s">
        <v>1278</v>
      </c>
      <c r="K108" s="32" t="s">
        <v>1279</v>
      </c>
      <c r="L108" s="32" t="s">
        <v>1280</v>
      </c>
      <c r="M108" s="32" t="s">
        <v>153</v>
      </c>
      <c r="N108" s="32" t="s">
        <v>508</v>
      </c>
      <c r="O108" s="32" t="s">
        <v>153</v>
      </c>
      <c r="P108" s="32" t="s">
        <v>1281</v>
      </c>
      <c r="Q108" s="32" t="s">
        <v>1282</v>
      </c>
      <c r="R108" s="33" t="s">
        <v>1283</v>
      </c>
      <c r="S108" s="33" t="s">
        <v>290</v>
      </c>
      <c r="T108" s="32" t="s">
        <v>218</v>
      </c>
      <c r="U108" s="32" t="s">
        <v>155</v>
      </c>
      <c r="V108" s="32" t="s">
        <v>1284</v>
      </c>
      <c r="W108" s="32" t="s">
        <v>163</v>
      </c>
      <c r="X108" s="32" t="s">
        <v>164</v>
      </c>
      <c r="Y108" s="32" t="s">
        <v>165</v>
      </c>
      <c r="Z108" s="32" t="s">
        <v>166</v>
      </c>
      <c r="AA108" s="34">
        <f t="shared" si="6"/>
        <v>3</v>
      </c>
      <c r="AB108" s="34">
        <f t="shared" si="7"/>
        <v>10</v>
      </c>
      <c r="AC108" s="34">
        <f t="shared" si="8"/>
        <v>3</v>
      </c>
      <c r="AD108" s="34">
        <f t="shared" si="9"/>
        <v>16</v>
      </c>
      <c r="AE108" s="34">
        <v>0</v>
      </c>
      <c r="AF108" s="34" t="str">
        <f t="shared" si="10"/>
        <v>C</v>
      </c>
      <c r="AG108" s="35" t="s">
        <v>1285</v>
      </c>
      <c r="AH108" s="36">
        <f t="shared" si="11"/>
        <v>16.001080000000002</v>
      </c>
    </row>
    <row r="109" spans="2:34" ht="23.25" x14ac:dyDescent="0.45">
      <c r="B109" s="32" t="s">
        <v>1286</v>
      </c>
      <c r="C109" s="32" t="s">
        <v>1287</v>
      </c>
      <c r="D109" s="32" t="s">
        <v>839</v>
      </c>
      <c r="E109" s="32" t="s">
        <v>1288</v>
      </c>
      <c r="F109" s="32" t="s">
        <v>1288</v>
      </c>
      <c r="G109" s="32" t="s">
        <v>94</v>
      </c>
      <c r="H109" s="32" t="s">
        <v>148</v>
      </c>
      <c r="I109" s="32" t="s">
        <v>1289</v>
      </c>
      <c r="J109" s="32" t="s">
        <v>1290</v>
      </c>
      <c r="K109" s="32" t="s">
        <v>1291</v>
      </c>
      <c r="L109" s="32" t="s">
        <v>1292</v>
      </c>
      <c r="M109" s="32" t="s">
        <v>1293</v>
      </c>
      <c r="N109" s="32" t="s">
        <v>508</v>
      </c>
      <c r="O109" s="32" t="s">
        <v>153</v>
      </c>
      <c r="P109" s="32" t="s">
        <v>1294</v>
      </c>
      <c r="Q109" s="32" t="s">
        <v>1295</v>
      </c>
      <c r="R109" s="33" t="s">
        <v>1296</v>
      </c>
      <c r="S109" s="33" t="s">
        <v>450</v>
      </c>
      <c r="T109" s="32" t="s">
        <v>218</v>
      </c>
      <c r="U109" s="32" t="s">
        <v>161</v>
      </c>
      <c r="V109" s="32" t="s">
        <v>1297</v>
      </c>
      <c r="W109" s="32" t="s">
        <v>437</v>
      </c>
      <c r="X109" s="32" t="s">
        <v>164</v>
      </c>
      <c r="Y109" s="32" t="s">
        <v>1298</v>
      </c>
      <c r="Z109" s="32" t="s">
        <v>166</v>
      </c>
      <c r="AA109" s="34">
        <f t="shared" si="6"/>
        <v>3</v>
      </c>
      <c r="AB109" s="34">
        <f t="shared" si="7"/>
        <v>10</v>
      </c>
      <c r="AC109" s="34">
        <f t="shared" si="8"/>
        <v>6</v>
      </c>
      <c r="AD109" s="34">
        <f t="shared" si="9"/>
        <v>19</v>
      </c>
      <c r="AE109" s="34">
        <v>1</v>
      </c>
      <c r="AF109" s="34" t="str">
        <f t="shared" si="10"/>
        <v>B</v>
      </c>
      <c r="AG109" s="35" t="s">
        <v>1299</v>
      </c>
      <c r="AH109" s="36">
        <f t="shared" si="11"/>
        <v>19.001090000000001</v>
      </c>
    </row>
    <row r="110" spans="2:34" ht="23.25" x14ac:dyDescent="0.45">
      <c r="B110" s="32" t="s">
        <v>1300</v>
      </c>
      <c r="C110" s="32" t="s">
        <v>1301</v>
      </c>
      <c r="D110" s="32" t="s">
        <v>640</v>
      </c>
      <c r="E110" s="32" t="s">
        <v>1302</v>
      </c>
      <c r="F110" s="32" t="s">
        <v>1303</v>
      </c>
      <c r="G110" s="32" t="s">
        <v>94</v>
      </c>
      <c r="H110" s="32" t="s">
        <v>148</v>
      </c>
      <c r="I110" s="32" t="s">
        <v>1304</v>
      </c>
      <c r="J110" s="32" t="s">
        <v>1305</v>
      </c>
      <c r="K110" s="32" t="s">
        <v>1306</v>
      </c>
      <c r="L110" s="32" t="s">
        <v>1307</v>
      </c>
      <c r="M110" s="32" t="s">
        <v>153</v>
      </c>
      <c r="N110" s="32" t="s">
        <v>508</v>
      </c>
      <c r="O110" s="32" t="s">
        <v>153</v>
      </c>
      <c r="P110" s="32" t="s">
        <v>1308</v>
      </c>
      <c r="Q110" s="32" t="s">
        <v>1309</v>
      </c>
      <c r="R110" s="33" t="s">
        <v>1310</v>
      </c>
      <c r="S110" s="33" t="s">
        <v>290</v>
      </c>
      <c r="T110" s="32" t="s">
        <v>218</v>
      </c>
      <c r="U110" s="32" t="s">
        <v>161</v>
      </c>
      <c r="V110" s="32" t="s">
        <v>1297</v>
      </c>
      <c r="W110" s="32" t="s">
        <v>163</v>
      </c>
      <c r="X110" s="32" t="s">
        <v>164</v>
      </c>
      <c r="Y110" s="32" t="s">
        <v>165</v>
      </c>
      <c r="Z110" s="32" t="s">
        <v>166</v>
      </c>
      <c r="AA110" s="34">
        <f t="shared" si="6"/>
        <v>3</v>
      </c>
      <c r="AB110" s="34">
        <f t="shared" si="7"/>
        <v>10</v>
      </c>
      <c r="AC110" s="34">
        <f t="shared" si="8"/>
        <v>3</v>
      </c>
      <c r="AD110" s="34">
        <f t="shared" si="9"/>
        <v>16</v>
      </c>
      <c r="AE110" s="34">
        <v>0</v>
      </c>
      <c r="AF110" s="34" t="str">
        <f t="shared" si="10"/>
        <v>C</v>
      </c>
      <c r="AG110" s="35" t="s">
        <v>1311</v>
      </c>
      <c r="AH110" s="36">
        <f t="shared" si="11"/>
        <v>16.001100000000001</v>
      </c>
    </row>
    <row r="111" spans="2:34" ht="46.5" x14ac:dyDescent="0.45">
      <c r="B111" s="32" t="s">
        <v>1312</v>
      </c>
      <c r="C111" s="32" t="s">
        <v>1313</v>
      </c>
      <c r="D111" s="32" t="s">
        <v>981</v>
      </c>
      <c r="E111" s="32" t="s">
        <v>1303</v>
      </c>
      <c r="F111" s="32" t="s">
        <v>1303</v>
      </c>
      <c r="G111" s="32" t="s">
        <v>94</v>
      </c>
      <c r="H111" s="32" t="s">
        <v>148</v>
      </c>
      <c r="I111" s="32" t="s">
        <v>1314</v>
      </c>
      <c r="J111" s="32" t="s">
        <v>153</v>
      </c>
      <c r="K111" s="32" t="s">
        <v>153</v>
      </c>
      <c r="L111" s="32" t="s">
        <v>153</v>
      </c>
      <c r="M111" s="32" t="s">
        <v>153</v>
      </c>
      <c r="N111" s="32" t="s">
        <v>508</v>
      </c>
      <c r="O111" s="32" t="s">
        <v>153</v>
      </c>
      <c r="P111" s="32" t="s">
        <v>153</v>
      </c>
      <c r="Q111" s="32" t="s">
        <v>153</v>
      </c>
      <c r="R111" s="33" t="s">
        <v>1315</v>
      </c>
      <c r="S111" s="33" t="s">
        <v>450</v>
      </c>
      <c r="T111" s="32" t="s">
        <v>218</v>
      </c>
      <c r="U111" s="32" t="s">
        <v>419</v>
      </c>
      <c r="V111" s="32" t="s">
        <v>1316</v>
      </c>
      <c r="W111" s="32" t="s">
        <v>580</v>
      </c>
      <c r="X111" s="32" t="s">
        <v>164</v>
      </c>
      <c r="Y111" s="32" t="s">
        <v>1317</v>
      </c>
      <c r="Z111" s="32" t="s">
        <v>166</v>
      </c>
      <c r="AA111" s="34">
        <f t="shared" si="6"/>
        <v>3</v>
      </c>
      <c r="AB111" s="34">
        <f t="shared" si="7"/>
        <v>10</v>
      </c>
      <c r="AC111" s="34">
        <f t="shared" si="8"/>
        <v>6</v>
      </c>
      <c r="AD111" s="34">
        <f t="shared" si="9"/>
        <v>19</v>
      </c>
      <c r="AE111" s="34">
        <v>1</v>
      </c>
      <c r="AF111" s="34" t="str">
        <f t="shared" si="10"/>
        <v>B</v>
      </c>
      <c r="AG111" s="35" t="s">
        <v>1318</v>
      </c>
      <c r="AH111" s="36">
        <f t="shared" si="11"/>
        <v>19.001110000000001</v>
      </c>
    </row>
    <row r="112" spans="2:34" ht="23.25" x14ac:dyDescent="0.45">
      <c r="B112" s="32" t="s">
        <v>1319</v>
      </c>
      <c r="C112" s="32" t="s">
        <v>1320</v>
      </c>
      <c r="D112" s="32" t="s">
        <v>1321</v>
      </c>
      <c r="E112" s="32" t="s">
        <v>1322</v>
      </c>
      <c r="F112" s="32" t="s">
        <v>1303</v>
      </c>
      <c r="G112" s="32" t="s">
        <v>94</v>
      </c>
      <c r="H112" s="32" t="s">
        <v>148</v>
      </c>
      <c r="I112" s="32" t="s">
        <v>1323</v>
      </c>
      <c r="J112" s="32" t="s">
        <v>153</v>
      </c>
      <c r="K112" s="32" t="s">
        <v>153</v>
      </c>
      <c r="L112" s="32" t="s">
        <v>153</v>
      </c>
      <c r="M112" s="32" t="s">
        <v>153</v>
      </c>
      <c r="N112" s="32" t="s">
        <v>508</v>
      </c>
      <c r="O112" s="32" t="s">
        <v>153</v>
      </c>
      <c r="P112" s="32" t="s">
        <v>153</v>
      </c>
      <c r="Q112" s="32" t="s">
        <v>153</v>
      </c>
      <c r="R112" s="33" t="s">
        <v>1324</v>
      </c>
      <c r="S112" s="33" t="s">
        <v>290</v>
      </c>
      <c r="T112" s="32" t="s">
        <v>218</v>
      </c>
      <c r="U112" s="32" t="s">
        <v>419</v>
      </c>
      <c r="V112" s="32" t="s">
        <v>1316</v>
      </c>
      <c r="W112" s="32" t="s">
        <v>163</v>
      </c>
      <c r="X112" s="32" t="s">
        <v>164</v>
      </c>
      <c r="Y112" s="32" t="s">
        <v>165</v>
      </c>
      <c r="Z112" s="32" t="s">
        <v>166</v>
      </c>
      <c r="AA112" s="34">
        <f t="shared" si="6"/>
        <v>3</v>
      </c>
      <c r="AB112" s="34">
        <f t="shared" si="7"/>
        <v>10</v>
      </c>
      <c r="AC112" s="34">
        <f t="shared" si="8"/>
        <v>3</v>
      </c>
      <c r="AD112" s="34">
        <f t="shared" si="9"/>
        <v>16</v>
      </c>
      <c r="AE112" s="34">
        <v>0</v>
      </c>
      <c r="AF112" s="34" t="str">
        <f t="shared" si="10"/>
        <v>C</v>
      </c>
      <c r="AG112" s="35" t="s">
        <v>1325</v>
      </c>
      <c r="AH112" s="36">
        <f t="shared" si="11"/>
        <v>16.00112</v>
      </c>
    </row>
    <row r="113" spans="2:34" ht="34.9" x14ac:dyDescent="0.45">
      <c r="B113" s="32" t="s">
        <v>1326</v>
      </c>
      <c r="C113" s="32" t="s">
        <v>1327</v>
      </c>
      <c r="D113" s="32" t="s">
        <v>839</v>
      </c>
      <c r="E113" s="32" t="s">
        <v>1328</v>
      </c>
      <c r="F113" s="32" t="s">
        <v>1328</v>
      </c>
      <c r="G113" s="32" t="s">
        <v>97</v>
      </c>
      <c r="H113" s="32" t="s">
        <v>148</v>
      </c>
      <c r="I113" s="32" t="s">
        <v>1329</v>
      </c>
      <c r="J113" s="32" t="s">
        <v>1330</v>
      </c>
      <c r="K113" s="32" t="s">
        <v>1331</v>
      </c>
      <c r="L113" s="32" t="s">
        <v>1332</v>
      </c>
      <c r="M113" s="32" t="s">
        <v>153</v>
      </c>
      <c r="N113" s="32" t="s">
        <v>508</v>
      </c>
      <c r="O113" s="32" t="s">
        <v>153</v>
      </c>
      <c r="P113" s="32" t="s">
        <v>1333</v>
      </c>
      <c r="Q113" s="32" t="s">
        <v>1334</v>
      </c>
      <c r="R113" s="33" t="s">
        <v>1335</v>
      </c>
      <c r="S113" s="33" t="s">
        <v>450</v>
      </c>
      <c r="T113" s="32" t="s">
        <v>218</v>
      </c>
      <c r="U113" s="32" t="s">
        <v>155</v>
      </c>
      <c r="V113" s="32" t="s">
        <v>1336</v>
      </c>
      <c r="W113" s="32" t="s">
        <v>967</v>
      </c>
      <c r="X113" s="32" t="s">
        <v>164</v>
      </c>
      <c r="Y113" s="32" t="s">
        <v>1337</v>
      </c>
      <c r="Z113" s="32" t="s">
        <v>166</v>
      </c>
      <c r="AA113" s="34">
        <f t="shared" si="6"/>
        <v>3</v>
      </c>
      <c r="AB113" s="34">
        <f t="shared" si="7"/>
        <v>10</v>
      </c>
      <c r="AC113" s="34">
        <f t="shared" si="8"/>
        <v>6</v>
      </c>
      <c r="AD113" s="34">
        <f t="shared" si="9"/>
        <v>19</v>
      </c>
      <c r="AE113" s="34">
        <v>1</v>
      </c>
      <c r="AF113" s="34" t="str">
        <f t="shared" si="10"/>
        <v>B</v>
      </c>
      <c r="AG113" s="35" t="s">
        <v>1338</v>
      </c>
      <c r="AH113" s="36">
        <f t="shared" si="11"/>
        <v>19.00113</v>
      </c>
    </row>
    <row r="114" spans="2:34" ht="34.9" x14ac:dyDescent="0.45">
      <c r="B114" s="32" t="s">
        <v>1339</v>
      </c>
      <c r="C114" s="32" t="s">
        <v>1340</v>
      </c>
      <c r="D114" s="32" t="s">
        <v>728</v>
      </c>
      <c r="E114" s="32" t="s">
        <v>1341</v>
      </c>
      <c r="F114" s="32" t="s">
        <v>1328</v>
      </c>
      <c r="G114" s="32" t="s">
        <v>97</v>
      </c>
      <c r="H114" s="32" t="s">
        <v>148</v>
      </c>
      <c r="I114" s="32" t="s">
        <v>1342</v>
      </c>
      <c r="J114" s="32" t="s">
        <v>1343</v>
      </c>
      <c r="K114" s="32" t="s">
        <v>1344</v>
      </c>
      <c r="L114" s="32" t="s">
        <v>153</v>
      </c>
      <c r="M114" s="32" t="s">
        <v>153</v>
      </c>
      <c r="N114" s="32" t="s">
        <v>508</v>
      </c>
      <c r="O114" s="32" t="s">
        <v>153</v>
      </c>
      <c r="P114" s="32" t="s">
        <v>1345</v>
      </c>
      <c r="Q114" s="32" t="s">
        <v>1346</v>
      </c>
      <c r="R114" s="33" t="s">
        <v>1347</v>
      </c>
      <c r="S114" s="33" t="s">
        <v>290</v>
      </c>
      <c r="T114" s="32" t="s">
        <v>218</v>
      </c>
      <c r="U114" s="32" t="s">
        <v>419</v>
      </c>
      <c r="V114" s="32" t="s">
        <v>1336</v>
      </c>
      <c r="W114" s="32" t="s">
        <v>163</v>
      </c>
      <c r="X114" s="32" t="s">
        <v>164</v>
      </c>
      <c r="Y114" s="32" t="s">
        <v>165</v>
      </c>
      <c r="Z114" s="32" t="s">
        <v>166</v>
      </c>
      <c r="AA114" s="34">
        <f t="shared" si="6"/>
        <v>3</v>
      </c>
      <c r="AB114" s="34">
        <f t="shared" si="7"/>
        <v>10</v>
      </c>
      <c r="AC114" s="34">
        <f t="shared" si="8"/>
        <v>3</v>
      </c>
      <c r="AD114" s="34">
        <f t="shared" si="9"/>
        <v>16</v>
      </c>
      <c r="AE114" s="34">
        <v>0</v>
      </c>
      <c r="AF114" s="34" t="str">
        <f t="shared" si="10"/>
        <v>C</v>
      </c>
      <c r="AG114" s="35" t="s">
        <v>1348</v>
      </c>
      <c r="AH114" s="36">
        <f t="shared" si="11"/>
        <v>16.001139999999999</v>
      </c>
    </row>
    <row r="115" spans="2:34" ht="23.25" x14ac:dyDescent="0.45">
      <c r="B115" s="32" t="s">
        <v>1349</v>
      </c>
      <c r="C115" s="32" t="s">
        <v>1350</v>
      </c>
      <c r="D115" s="32" t="s">
        <v>728</v>
      </c>
      <c r="E115" s="32" t="s">
        <v>1351</v>
      </c>
      <c r="F115" s="32" t="s">
        <v>1351</v>
      </c>
      <c r="G115" s="32" t="s">
        <v>97</v>
      </c>
      <c r="H115" s="32" t="s">
        <v>148</v>
      </c>
      <c r="I115" s="32" t="s">
        <v>1352</v>
      </c>
      <c r="J115" s="32" t="s">
        <v>1353</v>
      </c>
      <c r="K115" s="32" t="s">
        <v>1354</v>
      </c>
      <c r="L115" s="32" t="s">
        <v>153</v>
      </c>
      <c r="M115" s="32" t="s">
        <v>153</v>
      </c>
      <c r="N115" s="32" t="s">
        <v>508</v>
      </c>
      <c r="O115" s="32" t="s">
        <v>153</v>
      </c>
      <c r="P115" s="32" t="s">
        <v>1355</v>
      </c>
      <c r="Q115" s="32" t="s">
        <v>1356</v>
      </c>
      <c r="R115" s="33" t="s">
        <v>1357</v>
      </c>
      <c r="S115" s="33" t="s">
        <v>290</v>
      </c>
      <c r="T115" s="32" t="s">
        <v>218</v>
      </c>
      <c r="U115" s="32" t="s">
        <v>419</v>
      </c>
      <c r="V115" s="32" t="s">
        <v>1222</v>
      </c>
      <c r="W115" s="32" t="s">
        <v>163</v>
      </c>
      <c r="X115" s="32" t="s">
        <v>164</v>
      </c>
      <c r="Y115" s="32" t="s">
        <v>165</v>
      </c>
      <c r="Z115" s="32" t="s">
        <v>166</v>
      </c>
      <c r="AA115" s="34">
        <f t="shared" si="6"/>
        <v>3</v>
      </c>
      <c r="AB115" s="34">
        <f t="shared" si="7"/>
        <v>10</v>
      </c>
      <c r="AC115" s="34">
        <f t="shared" si="8"/>
        <v>3</v>
      </c>
      <c r="AD115" s="34">
        <f t="shared" si="9"/>
        <v>16</v>
      </c>
      <c r="AE115" s="34">
        <v>0</v>
      </c>
      <c r="AF115" s="34" t="str">
        <f t="shared" si="10"/>
        <v>C</v>
      </c>
      <c r="AG115" s="35" t="s">
        <v>1358</v>
      </c>
      <c r="AH115" s="36">
        <f t="shared" si="11"/>
        <v>16.001149999999999</v>
      </c>
    </row>
    <row r="116" spans="2:34" ht="34.9" x14ac:dyDescent="0.45">
      <c r="B116" s="32" t="s">
        <v>1359</v>
      </c>
      <c r="C116" s="32" t="s">
        <v>1360</v>
      </c>
      <c r="D116" s="32" t="s">
        <v>1361</v>
      </c>
      <c r="E116" s="32" t="s">
        <v>1362</v>
      </c>
      <c r="F116" s="32" t="s">
        <v>400</v>
      </c>
      <c r="G116" s="32" t="s">
        <v>96</v>
      </c>
      <c r="H116" s="32" t="s">
        <v>148</v>
      </c>
      <c r="I116" s="32" t="s">
        <v>1363</v>
      </c>
      <c r="J116" s="32" t="s">
        <v>1364</v>
      </c>
      <c r="K116" s="32" t="s">
        <v>1365</v>
      </c>
      <c r="L116" s="32" t="s">
        <v>1366</v>
      </c>
      <c r="M116" s="32" t="s">
        <v>153</v>
      </c>
      <c r="N116" s="32" t="s">
        <v>508</v>
      </c>
      <c r="O116" s="32" t="s">
        <v>153</v>
      </c>
      <c r="P116" s="32" t="s">
        <v>1367</v>
      </c>
      <c r="Q116" s="32" t="s">
        <v>1368</v>
      </c>
      <c r="R116" s="33" t="s">
        <v>1369</v>
      </c>
      <c r="S116" s="33" t="s">
        <v>290</v>
      </c>
      <c r="T116" s="32" t="s">
        <v>218</v>
      </c>
      <c r="U116" s="32" t="s">
        <v>155</v>
      </c>
      <c r="V116" s="32" t="s">
        <v>1370</v>
      </c>
      <c r="W116" s="32" t="s">
        <v>163</v>
      </c>
      <c r="X116" s="32" t="s">
        <v>164</v>
      </c>
      <c r="Y116" s="32" t="s">
        <v>165</v>
      </c>
      <c r="Z116" s="32" t="s">
        <v>166</v>
      </c>
      <c r="AA116" s="34">
        <f t="shared" si="6"/>
        <v>3</v>
      </c>
      <c r="AB116" s="34">
        <f t="shared" si="7"/>
        <v>10</v>
      </c>
      <c r="AC116" s="34">
        <f t="shared" si="8"/>
        <v>3</v>
      </c>
      <c r="AD116" s="34">
        <f t="shared" si="9"/>
        <v>16</v>
      </c>
      <c r="AE116" s="34">
        <v>0</v>
      </c>
      <c r="AF116" s="34" t="str">
        <f t="shared" si="10"/>
        <v>C</v>
      </c>
      <c r="AG116" s="35" t="s">
        <v>1371</v>
      </c>
      <c r="AH116" s="36">
        <f t="shared" si="11"/>
        <v>16.001159999999999</v>
      </c>
    </row>
    <row r="117" spans="2:34" ht="23.25" x14ac:dyDescent="0.45">
      <c r="B117" s="32" t="s">
        <v>1372</v>
      </c>
      <c r="C117" s="32" t="s">
        <v>1373</v>
      </c>
      <c r="D117" s="32" t="s">
        <v>1038</v>
      </c>
      <c r="E117" s="32" t="s">
        <v>1120</v>
      </c>
      <c r="F117" s="32" t="s">
        <v>1120</v>
      </c>
      <c r="G117" s="32" t="s">
        <v>96</v>
      </c>
      <c r="H117" s="32" t="s">
        <v>148</v>
      </c>
      <c r="I117" s="32" t="s">
        <v>1374</v>
      </c>
      <c r="J117" s="32" t="s">
        <v>1375</v>
      </c>
      <c r="K117" s="32" t="s">
        <v>1376</v>
      </c>
      <c r="L117" s="32" t="s">
        <v>1377</v>
      </c>
      <c r="M117" s="32" t="s">
        <v>153</v>
      </c>
      <c r="N117" s="32" t="s">
        <v>508</v>
      </c>
      <c r="O117" s="32" t="s">
        <v>153</v>
      </c>
      <c r="P117" s="32" t="s">
        <v>1378</v>
      </c>
      <c r="Q117" s="32" t="s">
        <v>1379</v>
      </c>
      <c r="R117" s="33" t="s">
        <v>1380</v>
      </c>
      <c r="S117" s="33" t="s">
        <v>290</v>
      </c>
      <c r="T117" s="32" t="s">
        <v>218</v>
      </c>
      <c r="U117" s="32" t="s">
        <v>155</v>
      </c>
      <c r="V117" s="32" t="s">
        <v>1381</v>
      </c>
      <c r="W117" s="32" t="s">
        <v>163</v>
      </c>
      <c r="X117" s="32" t="s">
        <v>164</v>
      </c>
      <c r="Y117" s="32" t="s">
        <v>165</v>
      </c>
      <c r="Z117" s="32" t="s">
        <v>166</v>
      </c>
      <c r="AA117" s="34">
        <f t="shared" si="6"/>
        <v>3</v>
      </c>
      <c r="AB117" s="34">
        <f t="shared" si="7"/>
        <v>10</v>
      </c>
      <c r="AC117" s="34">
        <f t="shared" si="8"/>
        <v>3</v>
      </c>
      <c r="AD117" s="34">
        <f t="shared" si="9"/>
        <v>16</v>
      </c>
      <c r="AE117" s="34">
        <v>0</v>
      </c>
      <c r="AF117" s="34" t="str">
        <f t="shared" si="10"/>
        <v>C</v>
      </c>
      <c r="AG117" s="35" t="s">
        <v>1382</v>
      </c>
      <c r="AH117" s="36">
        <f t="shared" si="11"/>
        <v>16.001169999999998</v>
      </c>
    </row>
    <row r="118" spans="2:34" ht="23.25" x14ac:dyDescent="0.45">
      <c r="B118" s="32" t="s">
        <v>1383</v>
      </c>
      <c r="C118" s="32" t="s">
        <v>1384</v>
      </c>
      <c r="D118" s="32" t="s">
        <v>839</v>
      </c>
      <c r="E118" s="32" t="s">
        <v>1385</v>
      </c>
      <c r="F118" s="32" t="s">
        <v>1385</v>
      </c>
      <c r="G118" s="32" t="s">
        <v>96</v>
      </c>
      <c r="H118" s="32" t="s">
        <v>148</v>
      </c>
      <c r="I118" s="32" t="s">
        <v>1386</v>
      </c>
      <c r="J118" s="32" t="s">
        <v>1387</v>
      </c>
      <c r="K118" s="32" t="s">
        <v>1388</v>
      </c>
      <c r="L118" s="32" t="s">
        <v>153</v>
      </c>
      <c r="M118" s="32" t="s">
        <v>153</v>
      </c>
      <c r="N118" s="32" t="s">
        <v>508</v>
      </c>
      <c r="O118" s="32" t="s">
        <v>153</v>
      </c>
      <c r="P118" s="32" t="s">
        <v>1389</v>
      </c>
      <c r="Q118" s="32" t="s">
        <v>1390</v>
      </c>
      <c r="R118" s="33" t="s">
        <v>1391</v>
      </c>
      <c r="S118" s="33" t="s">
        <v>290</v>
      </c>
      <c r="T118" s="32" t="s">
        <v>218</v>
      </c>
      <c r="U118" s="32" t="s">
        <v>419</v>
      </c>
      <c r="V118" s="32" t="s">
        <v>1222</v>
      </c>
      <c r="W118" s="32" t="s">
        <v>163</v>
      </c>
      <c r="X118" s="32" t="s">
        <v>164</v>
      </c>
      <c r="Y118" s="32" t="s">
        <v>165</v>
      </c>
      <c r="Z118" s="32" t="s">
        <v>166</v>
      </c>
      <c r="AA118" s="34">
        <f t="shared" si="6"/>
        <v>3</v>
      </c>
      <c r="AB118" s="34">
        <f t="shared" si="7"/>
        <v>10</v>
      </c>
      <c r="AC118" s="34">
        <f t="shared" si="8"/>
        <v>3</v>
      </c>
      <c r="AD118" s="34">
        <f t="shared" si="9"/>
        <v>16</v>
      </c>
      <c r="AE118" s="34">
        <v>0</v>
      </c>
      <c r="AF118" s="34" t="str">
        <f t="shared" si="10"/>
        <v>C</v>
      </c>
      <c r="AG118" s="35" t="s">
        <v>1392</v>
      </c>
      <c r="AH118" s="36">
        <f t="shared" si="11"/>
        <v>16.001180000000002</v>
      </c>
    </row>
    <row r="119" spans="2:34" ht="34.9" x14ac:dyDescent="0.45">
      <c r="B119" s="32" t="s">
        <v>1393</v>
      </c>
      <c r="C119" s="32" t="s">
        <v>1394</v>
      </c>
      <c r="D119" s="32" t="s">
        <v>839</v>
      </c>
      <c r="E119" s="32" t="s">
        <v>1395</v>
      </c>
      <c r="F119" s="32" t="s">
        <v>1395</v>
      </c>
      <c r="G119" s="32" t="s">
        <v>96</v>
      </c>
      <c r="H119" s="32" t="s">
        <v>148</v>
      </c>
      <c r="I119" s="32" t="s">
        <v>1396</v>
      </c>
      <c r="J119" s="32" t="s">
        <v>1397</v>
      </c>
      <c r="K119" s="32" t="s">
        <v>1398</v>
      </c>
      <c r="L119" s="32" t="s">
        <v>1399</v>
      </c>
      <c r="M119" s="32" t="s">
        <v>153</v>
      </c>
      <c r="N119" s="32" t="s">
        <v>508</v>
      </c>
      <c r="O119" s="32" t="s">
        <v>153</v>
      </c>
      <c r="P119" s="32" t="s">
        <v>1400</v>
      </c>
      <c r="Q119" s="32" t="s">
        <v>1401</v>
      </c>
      <c r="R119" s="33" t="s">
        <v>1402</v>
      </c>
      <c r="S119" s="33" t="s">
        <v>450</v>
      </c>
      <c r="T119" s="32" t="s">
        <v>218</v>
      </c>
      <c r="U119" s="32" t="s">
        <v>161</v>
      </c>
      <c r="V119" s="32" t="s">
        <v>1107</v>
      </c>
      <c r="W119" s="32" t="s">
        <v>580</v>
      </c>
      <c r="X119" s="32" t="s">
        <v>164</v>
      </c>
      <c r="Y119" s="32" t="s">
        <v>1403</v>
      </c>
      <c r="Z119" s="32" t="s">
        <v>166</v>
      </c>
      <c r="AA119" s="34">
        <f t="shared" si="6"/>
        <v>3</v>
      </c>
      <c r="AB119" s="34">
        <f t="shared" si="7"/>
        <v>10</v>
      </c>
      <c r="AC119" s="34">
        <f t="shared" si="8"/>
        <v>6</v>
      </c>
      <c r="AD119" s="34">
        <f t="shared" si="9"/>
        <v>19</v>
      </c>
      <c r="AE119" s="34">
        <v>1</v>
      </c>
      <c r="AF119" s="34" t="str">
        <f t="shared" si="10"/>
        <v>B</v>
      </c>
      <c r="AG119" s="35" t="s">
        <v>1404</v>
      </c>
      <c r="AH119" s="36">
        <f t="shared" si="11"/>
        <v>19.001190000000001</v>
      </c>
    </row>
    <row r="120" spans="2:34" ht="34.9" x14ac:dyDescent="0.45">
      <c r="B120" s="32" t="s">
        <v>1405</v>
      </c>
      <c r="C120" s="32" t="s">
        <v>1406</v>
      </c>
      <c r="D120" s="32" t="s">
        <v>1038</v>
      </c>
      <c r="E120" s="32" t="s">
        <v>342</v>
      </c>
      <c r="F120" s="32" t="s">
        <v>342</v>
      </c>
      <c r="G120" s="32" t="s">
        <v>95</v>
      </c>
      <c r="H120" s="32" t="s">
        <v>148</v>
      </c>
      <c r="I120" s="32" t="s">
        <v>1407</v>
      </c>
      <c r="J120" s="32" t="s">
        <v>1408</v>
      </c>
      <c r="K120" s="32" t="s">
        <v>1409</v>
      </c>
      <c r="L120" s="32" t="s">
        <v>1410</v>
      </c>
      <c r="M120" s="32" t="s">
        <v>153</v>
      </c>
      <c r="N120" s="32" t="s">
        <v>508</v>
      </c>
      <c r="O120" s="32" t="s">
        <v>153</v>
      </c>
      <c r="P120" s="32" t="s">
        <v>1411</v>
      </c>
      <c r="Q120" s="32" t="s">
        <v>1412</v>
      </c>
      <c r="R120" s="33" t="s">
        <v>1413</v>
      </c>
      <c r="S120" s="33" t="s">
        <v>290</v>
      </c>
      <c r="T120" s="32" t="s">
        <v>218</v>
      </c>
      <c r="U120" s="32" t="s">
        <v>155</v>
      </c>
      <c r="V120" s="32" t="s">
        <v>1414</v>
      </c>
      <c r="W120" s="32" t="s">
        <v>163</v>
      </c>
      <c r="X120" s="32" t="s">
        <v>164</v>
      </c>
      <c r="Y120" s="32" t="s">
        <v>165</v>
      </c>
      <c r="Z120" s="32" t="s">
        <v>166</v>
      </c>
      <c r="AA120" s="34">
        <f t="shared" si="6"/>
        <v>3</v>
      </c>
      <c r="AB120" s="34">
        <f t="shared" si="7"/>
        <v>10</v>
      </c>
      <c r="AC120" s="34">
        <f t="shared" si="8"/>
        <v>3</v>
      </c>
      <c r="AD120" s="34">
        <f t="shared" si="9"/>
        <v>16</v>
      </c>
      <c r="AE120" s="34">
        <v>0</v>
      </c>
      <c r="AF120" s="34" t="str">
        <f t="shared" si="10"/>
        <v>C</v>
      </c>
      <c r="AG120" s="35" t="s">
        <v>1415</v>
      </c>
      <c r="AH120" s="36">
        <f t="shared" si="11"/>
        <v>16.001200000000001</v>
      </c>
    </row>
    <row r="121" spans="2:34" ht="23.25" x14ac:dyDescent="0.45">
      <c r="B121" s="32" t="s">
        <v>1416</v>
      </c>
      <c r="C121" s="32" t="s">
        <v>1417</v>
      </c>
      <c r="D121" s="32" t="s">
        <v>839</v>
      </c>
      <c r="E121" s="32" t="s">
        <v>1418</v>
      </c>
      <c r="F121" s="32" t="s">
        <v>1418</v>
      </c>
      <c r="G121" s="32" t="s">
        <v>95</v>
      </c>
      <c r="H121" s="32" t="s">
        <v>148</v>
      </c>
      <c r="I121" s="32" t="s">
        <v>1419</v>
      </c>
      <c r="J121" s="32" t="s">
        <v>1420</v>
      </c>
      <c r="K121" s="32" t="s">
        <v>1421</v>
      </c>
      <c r="L121" s="32" t="s">
        <v>153</v>
      </c>
      <c r="M121" s="32" t="s">
        <v>153</v>
      </c>
      <c r="N121" s="32" t="s">
        <v>508</v>
      </c>
      <c r="O121" s="32" t="s">
        <v>153</v>
      </c>
      <c r="P121" s="32" t="s">
        <v>1422</v>
      </c>
      <c r="Q121" s="32" t="s">
        <v>1423</v>
      </c>
      <c r="R121" s="33" t="s">
        <v>1424</v>
      </c>
      <c r="S121" s="33" t="s">
        <v>290</v>
      </c>
      <c r="T121" s="32" t="s">
        <v>218</v>
      </c>
      <c r="U121" s="32" t="s">
        <v>419</v>
      </c>
      <c r="V121" s="32" t="s">
        <v>1425</v>
      </c>
      <c r="W121" s="32" t="s">
        <v>163</v>
      </c>
      <c r="X121" s="32" t="s">
        <v>164</v>
      </c>
      <c r="Y121" s="32" t="s">
        <v>165</v>
      </c>
      <c r="Z121" s="32" t="s">
        <v>166</v>
      </c>
      <c r="AA121" s="34">
        <f t="shared" si="6"/>
        <v>3</v>
      </c>
      <c r="AB121" s="34">
        <f t="shared" si="7"/>
        <v>10</v>
      </c>
      <c r="AC121" s="34">
        <f t="shared" si="8"/>
        <v>3</v>
      </c>
      <c r="AD121" s="34">
        <f t="shared" si="9"/>
        <v>16</v>
      </c>
      <c r="AE121" s="34">
        <v>0</v>
      </c>
      <c r="AF121" s="34" t="str">
        <f t="shared" si="10"/>
        <v>C</v>
      </c>
      <c r="AG121" s="35" t="s">
        <v>1426</v>
      </c>
      <c r="AH121" s="36">
        <f t="shared" si="11"/>
        <v>16.00121</v>
      </c>
    </row>
    <row r="122" spans="2:34" ht="23.25" x14ac:dyDescent="0.45">
      <c r="B122" s="32" t="s">
        <v>1427</v>
      </c>
      <c r="C122" s="32" t="s">
        <v>1428</v>
      </c>
      <c r="D122" s="32" t="s">
        <v>1429</v>
      </c>
      <c r="E122" s="32" t="s">
        <v>1430</v>
      </c>
      <c r="F122" s="32" t="s">
        <v>1430</v>
      </c>
      <c r="G122" s="32" t="s">
        <v>95</v>
      </c>
      <c r="H122" s="32" t="s">
        <v>148</v>
      </c>
      <c r="I122" s="32" t="s">
        <v>1431</v>
      </c>
      <c r="J122" s="32" t="s">
        <v>1432</v>
      </c>
      <c r="K122" s="32" t="s">
        <v>1433</v>
      </c>
      <c r="L122" s="32" t="s">
        <v>153</v>
      </c>
      <c r="M122" s="32" t="s">
        <v>153</v>
      </c>
      <c r="N122" s="32" t="s">
        <v>508</v>
      </c>
      <c r="O122" s="32" t="s">
        <v>153</v>
      </c>
      <c r="P122" s="32" t="s">
        <v>1434</v>
      </c>
      <c r="Q122" s="32" t="s">
        <v>1435</v>
      </c>
      <c r="R122" s="33" t="s">
        <v>1436</v>
      </c>
      <c r="S122" s="33" t="s">
        <v>450</v>
      </c>
      <c r="T122" s="32" t="s">
        <v>218</v>
      </c>
      <c r="U122" s="32" t="s">
        <v>419</v>
      </c>
      <c r="V122" s="32" t="s">
        <v>1437</v>
      </c>
      <c r="W122" s="32" t="s">
        <v>437</v>
      </c>
      <c r="X122" s="32" t="s">
        <v>164</v>
      </c>
      <c r="Y122" s="32" t="s">
        <v>1438</v>
      </c>
      <c r="Z122" s="32" t="s">
        <v>166</v>
      </c>
      <c r="AA122" s="34">
        <f t="shared" si="6"/>
        <v>3</v>
      </c>
      <c r="AB122" s="34">
        <f t="shared" si="7"/>
        <v>10</v>
      </c>
      <c r="AC122" s="34">
        <f t="shared" si="8"/>
        <v>6</v>
      </c>
      <c r="AD122" s="34">
        <f t="shared" si="9"/>
        <v>19</v>
      </c>
      <c r="AE122" s="34">
        <v>1</v>
      </c>
      <c r="AF122" s="34" t="str">
        <f t="shared" si="10"/>
        <v>B</v>
      </c>
      <c r="AG122" s="35" t="s">
        <v>1439</v>
      </c>
      <c r="AH122" s="36">
        <f t="shared" si="11"/>
        <v>19.00122</v>
      </c>
    </row>
    <row r="123" spans="2:34" ht="23.25" x14ac:dyDescent="0.45">
      <c r="B123" s="32" t="s">
        <v>1440</v>
      </c>
      <c r="C123" s="32" t="s">
        <v>1441</v>
      </c>
      <c r="D123" s="32" t="s">
        <v>1442</v>
      </c>
      <c r="E123" s="32" t="s">
        <v>296</v>
      </c>
      <c r="F123" s="32" t="s">
        <v>280</v>
      </c>
      <c r="G123" s="32" t="s">
        <v>95</v>
      </c>
      <c r="H123" s="32" t="s">
        <v>148</v>
      </c>
      <c r="I123" s="32" t="s">
        <v>1443</v>
      </c>
      <c r="J123" s="32" t="s">
        <v>1444</v>
      </c>
      <c r="K123" s="32" t="s">
        <v>1445</v>
      </c>
      <c r="L123" s="32" t="s">
        <v>153</v>
      </c>
      <c r="M123" s="32" t="s">
        <v>153</v>
      </c>
      <c r="N123" s="32" t="s">
        <v>508</v>
      </c>
      <c r="O123" s="32" t="s">
        <v>153</v>
      </c>
      <c r="P123" s="32" t="s">
        <v>1446</v>
      </c>
      <c r="Q123" s="32" t="s">
        <v>1447</v>
      </c>
      <c r="R123" s="33" t="s">
        <v>1448</v>
      </c>
      <c r="S123" s="33" t="s">
        <v>290</v>
      </c>
      <c r="T123" s="32" t="s">
        <v>218</v>
      </c>
      <c r="U123" s="32" t="s">
        <v>419</v>
      </c>
      <c r="V123" s="32" t="s">
        <v>1222</v>
      </c>
      <c r="W123" s="32" t="s">
        <v>163</v>
      </c>
      <c r="X123" s="32" t="s">
        <v>164</v>
      </c>
      <c r="Y123" s="32" t="s">
        <v>165</v>
      </c>
      <c r="Z123" s="32" t="s">
        <v>166</v>
      </c>
      <c r="AA123" s="34">
        <f t="shared" si="6"/>
        <v>3</v>
      </c>
      <c r="AB123" s="34">
        <f t="shared" si="7"/>
        <v>10</v>
      </c>
      <c r="AC123" s="34">
        <f t="shared" si="8"/>
        <v>3</v>
      </c>
      <c r="AD123" s="34">
        <f t="shared" si="9"/>
        <v>16</v>
      </c>
      <c r="AE123" s="34">
        <v>0</v>
      </c>
      <c r="AF123" s="34" t="str">
        <f t="shared" si="10"/>
        <v>C</v>
      </c>
      <c r="AG123" s="35" t="s">
        <v>1449</v>
      </c>
      <c r="AH123" s="36">
        <f t="shared" si="11"/>
        <v>16.00123</v>
      </c>
    </row>
    <row r="124" spans="2:34" ht="34.9" x14ac:dyDescent="0.45">
      <c r="B124" s="32" t="s">
        <v>1450</v>
      </c>
      <c r="C124" s="32" t="s">
        <v>1451</v>
      </c>
      <c r="D124" s="32" t="s">
        <v>1452</v>
      </c>
      <c r="E124" s="32" t="s">
        <v>280</v>
      </c>
      <c r="F124" s="32" t="s">
        <v>280</v>
      </c>
      <c r="G124" s="32" t="s">
        <v>95</v>
      </c>
      <c r="H124" s="32" t="s">
        <v>148</v>
      </c>
      <c r="I124" s="32" t="s">
        <v>1453</v>
      </c>
      <c r="J124" s="32" t="s">
        <v>1454</v>
      </c>
      <c r="K124" s="32" t="s">
        <v>1455</v>
      </c>
      <c r="L124" s="32" t="s">
        <v>1456</v>
      </c>
      <c r="M124" s="32" t="s">
        <v>153</v>
      </c>
      <c r="N124" s="32" t="s">
        <v>508</v>
      </c>
      <c r="O124" s="32" t="s">
        <v>153</v>
      </c>
      <c r="P124" s="32" t="s">
        <v>153</v>
      </c>
      <c r="Q124" s="32" t="s">
        <v>1457</v>
      </c>
      <c r="R124" s="33" t="s">
        <v>1458</v>
      </c>
      <c r="S124" s="33" t="s">
        <v>450</v>
      </c>
      <c r="T124" s="32" t="s">
        <v>218</v>
      </c>
      <c r="U124" s="32" t="s">
        <v>419</v>
      </c>
      <c r="V124" s="32" t="s">
        <v>1459</v>
      </c>
      <c r="W124" s="32" t="s">
        <v>580</v>
      </c>
      <c r="X124" s="32" t="s">
        <v>164</v>
      </c>
      <c r="Y124" s="32" t="s">
        <v>1460</v>
      </c>
      <c r="Z124" s="32" t="s">
        <v>166</v>
      </c>
      <c r="AA124" s="34">
        <f t="shared" si="6"/>
        <v>3</v>
      </c>
      <c r="AB124" s="34">
        <f t="shared" si="7"/>
        <v>10</v>
      </c>
      <c r="AC124" s="34">
        <f t="shared" si="8"/>
        <v>6</v>
      </c>
      <c r="AD124" s="34">
        <f t="shared" si="9"/>
        <v>19</v>
      </c>
      <c r="AE124" s="34">
        <v>1</v>
      </c>
      <c r="AF124" s="34" t="str">
        <f t="shared" si="10"/>
        <v>B</v>
      </c>
      <c r="AG124" s="35" t="s">
        <v>1461</v>
      </c>
      <c r="AH124" s="36">
        <f t="shared" si="11"/>
        <v>19.001239999999999</v>
      </c>
    </row>
    <row r="125" spans="2:34" ht="58.15" x14ac:dyDescent="0.45">
      <c r="B125" s="32" t="s">
        <v>1462</v>
      </c>
      <c r="C125" s="32" t="s">
        <v>1463</v>
      </c>
      <c r="D125" s="32" t="s">
        <v>1464</v>
      </c>
      <c r="E125" s="32" t="s">
        <v>147</v>
      </c>
      <c r="F125" s="32" t="s">
        <v>147</v>
      </c>
      <c r="G125" s="32" t="s">
        <v>94</v>
      </c>
      <c r="H125" s="32" t="s">
        <v>148</v>
      </c>
      <c r="I125" s="32" t="s">
        <v>1465</v>
      </c>
      <c r="J125" s="32" t="s">
        <v>1466</v>
      </c>
      <c r="K125" s="32" t="s">
        <v>1467</v>
      </c>
      <c r="L125" s="32" t="s">
        <v>1468</v>
      </c>
      <c r="M125" s="32" t="s">
        <v>153</v>
      </c>
      <c r="N125" s="32" t="s">
        <v>508</v>
      </c>
      <c r="O125" s="32" t="s">
        <v>153</v>
      </c>
      <c r="P125" s="32" t="s">
        <v>1469</v>
      </c>
      <c r="Q125" s="32" t="s">
        <v>1470</v>
      </c>
      <c r="R125" s="33" t="s">
        <v>1471</v>
      </c>
      <c r="S125" s="33" t="s">
        <v>436</v>
      </c>
      <c r="T125" s="32" t="s">
        <v>1472</v>
      </c>
      <c r="U125" s="32" t="s">
        <v>161</v>
      </c>
      <c r="V125" s="32" t="s">
        <v>1473</v>
      </c>
      <c r="W125" s="32" t="s">
        <v>1474</v>
      </c>
      <c r="X125" s="32" t="s">
        <v>164</v>
      </c>
      <c r="Y125" s="32" t="s">
        <v>1475</v>
      </c>
      <c r="Z125" s="32" t="s">
        <v>166</v>
      </c>
      <c r="AA125" s="34">
        <f t="shared" si="6"/>
        <v>0</v>
      </c>
      <c r="AB125" s="34">
        <f t="shared" si="7"/>
        <v>10</v>
      </c>
      <c r="AC125" s="34">
        <f t="shared" si="8"/>
        <v>6</v>
      </c>
      <c r="AD125" s="34">
        <f t="shared" si="9"/>
        <v>16</v>
      </c>
      <c r="AE125" s="34">
        <v>1</v>
      </c>
      <c r="AF125" s="34" t="str">
        <f t="shared" si="10"/>
        <v>C</v>
      </c>
      <c r="AG125" s="35" t="s">
        <v>1476</v>
      </c>
      <c r="AH125" s="36">
        <f t="shared" si="11"/>
        <v>16.001249999999999</v>
      </c>
    </row>
    <row r="126" spans="2:34" ht="34.9" x14ac:dyDescent="0.45">
      <c r="B126" s="32" t="s">
        <v>1477</v>
      </c>
      <c r="C126" s="32" t="s">
        <v>1478</v>
      </c>
      <c r="D126" s="32" t="s">
        <v>1479</v>
      </c>
      <c r="E126" s="32" t="s">
        <v>147</v>
      </c>
      <c r="F126" s="32" t="s">
        <v>147</v>
      </c>
      <c r="G126" s="32" t="s">
        <v>94</v>
      </c>
      <c r="H126" s="32" t="s">
        <v>148</v>
      </c>
      <c r="I126" s="32" t="s">
        <v>586</v>
      </c>
      <c r="J126" s="32" t="s">
        <v>587</v>
      </c>
      <c r="K126" s="32" t="s">
        <v>588</v>
      </c>
      <c r="L126" s="32" t="s">
        <v>589</v>
      </c>
      <c r="M126" s="32" t="s">
        <v>153</v>
      </c>
      <c r="N126" s="32" t="s">
        <v>508</v>
      </c>
      <c r="O126" s="32" t="s">
        <v>153</v>
      </c>
      <c r="P126" s="32" t="s">
        <v>590</v>
      </c>
      <c r="Q126" s="32" t="s">
        <v>591</v>
      </c>
      <c r="R126" s="33" t="s">
        <v>1480</v>
      </c>
      <c r="S126" s="33" t="s">
        <v>290</v>
      </c>
      <c r="T126" s="32" t="s">
        <v>1472</v>
      </c>
      <c r="U126" s="32" t="s">
        <v>161</v>
      </c>
      <c r="V126" s="32" t="s">
        <v>1481</v>
      </c>
      <c r="W126" s="32" t="s">
        <v>163</v>
      </c>
      <c r="X126" s="32" t="s">
        <v>164</v>
      </c>
      <c r="Y126" s="32" t="s">
        <v>165</v>
      </c>
      <c r="Z126" s="32" t="s">
        <v>166</v>
      </c>
      <c r="AA126" s="34">
        <f t="shared" si="6"/>
        <v>3</v>
      </c>
      <c r="AB126" s="34">
        <f t="shared" si="7"/>
        <v>10</v>
      </c>
      <c r="AC126" s="34">
        <f t="shared" si="8"/>
        <v>3</v>
      </c>
      <c r="AD126" s="34">
        <f t="shared" si="9"/>
        <v>16</v>
      </c>
      <c r="AE126" s="34">
        <v>0</v>
      </c>
      <c r="AF126" s="34" t="str">
        <f t="shared" si="10"/>
        <v>C</v>
      </c>
      <c r="AG126" s="35" t="s">
        <v>1482</v>
      </c>
      <c r="AH126" s="36">
        <f t="shared" si="11"/>
        <v>16.001259999999998</v>
      </c>
    </row>
    <row r="127" spans="2:34" ht="23.25" x14ac:dyDescent="0.45">
      <c r="B127" s="32" t="s">
        <v>1483</v>
      </c>
      <c r="C127" s="32" t="s">
        <v>1484</v>
      </c>
      <c r="D127" s="32" t="s">
        <v>1479</v>
      </c>
      <c r="E127" s="32" t="s">
        <v>147</v>
      </c>
      <c r="F127" s="32" t="s">
        <v>147</v>
      </c>
      <c r="G127" s="32" t="s">
        <v>94</v>
      </c>
      <c r="H127" s="32" t="s">
        <v>148</v>
      </c>
      <c r="I127" s="32" t="s">
        <v>598</v>
      </c>
      <c r="J127" s="32" t="s">
        <v>599</v>
      </c>
      <c r="K127" s="32" t="s">
        <v>600</v>
      </c>
      <c r="L127" s="32" t="s">
        <v>1485</v>
      </c>
      <c r="M127" s="32" t="s">
        <v>153</v>
      </c>
      <c r="N127" s="32" t="s">
        <v>508</v>
      </c>
      <c r="O127" s="32" t="s">
        <v>153</v>
      </c>
      <c r="P127" s="32" t="s">
        <v>601</v>
      </c>
      <c r="Q127" s="32" t="s">
        <v>602</v>
      </c>
      <c r="R127" s="33" t="s">
        <v>1486</v>
      </c>
      <c r="S127" s="33" t="s">
        <v>450</v>
      </c>
      <c r="T127" s="32" t="s">
        <v>1472</v>
      </c>
      <c r="U127" s="32" t="s">
        <v>161</v>
      </c>
      <c r="V127" s="32" t="s">
        <v>1487</v>
      </c>
      <c r="W127" s="32" t="s">
        <v>437</v>
      </c>
      <c r="X127" s="32" t="s">
        <v>164</v>
      </c>
      <c r="Y127" s="32" t="s">
        <v>1488</v>
      </c>
      <c r="Z127" s="32" t="s">
        <v>166</v>
      </c>
      <c r="AA127" s="34">
        <f t="shared" si="6"/>
        <v>3</v>
      </c>
      <c r="AB127" s="34">
        <f t="shared" si="7"/>
        <v>10</v>
      </c>
      <c r="AC127" s="34">
        <f t="shared" si="8"/>
        <v>6</v>
      </c>
      <c r="AD127" s="34">
        <f t="shared" si="9"/>
        <v>19</v>
      </c>
      <c r="AE127" s="34">
        <v>1</v>
      </c>
      <c r="AF127" s="34" t="str">
        <f t="shared" si="10"/>
        <v>B</v>
      </c>
      <c r="AG127" s="35" t="s">
        <v>1489</v>
      </c>
      <c r="AH127" s="36">
        <f t="shared" si="11"/>
        <v>19.001270000000002</v>
      </c>
    </row>
    <row r="128" spans="2:34" ht="23.25" x14ac:dyDescent="0.45">
      <c r="B128" s="32" t="s">
        <v>1490</v>
      </c>
      <c r="C128" s="32" t="s">
        <v>1491</v>
      </c>
      <c r="D128" s="32" t="s">
        <v>1492</v>
      </c>
      <c r="E128" s="32" t="s">
        <v>147</v>
      </c>
      <c r="F128" s="32" t="s">
        <v>147</v>
      </c>
      <c r="G128" s="32" t="s">
        <v>94</v>
      </c>
      <c r="H128" s="32" t="s">
        <v>148</v>
      </c>
      <c r="I128" s="32" t="s">
        <v>1493</v>
      </c>
      <c r="J128" s="32" t="s">
        <v>1494</v>
      </c>
      <c r="K128" s="32" t="s">
        <v>1495</v>
      </c>
      <c r="L128" s="32" t="s">
        <v>1496</v>
      </c>
      <c r="M128" s="32" t="s">
        <v>153</v>
      </c>
      <c r="N128" s="32" t="s">
        <v>508</v>
      </c>
      <c r="O128" s="32" t="s">
        <v>153</v>
      </c>
      <c r="P128" s="32" t="s">
        <v>1497</v>
      </c>
      <c r="Q128" s="32" t="s">
        <v>153</v>
      </c>
      <c r="R128" s="33" t="s">
        <v>1498</v>
      </c>
      <c r="S128" s="33"/>
      <c r="T128" s="32" t="s">
        <v>1472</v>
      </c>
      <c r="U128" s="32" t="s">
        <v>161</v>
      </c>
      <c r="V128" s="32" t="s">
        <v>1499</v>
      </c>
      <c r="W128" s="32" t="s">
        <v>163</v>
      </c>
      <c r="X128" s="32" t="s">
        <v>164</v>
      </c>
      <c r="Y128" s="32" t="s">
        <v>165</v>
      </c>
      <c r="Z128" s="32" t="s">
        <v>166</v>
      </c>
      <c r="AA128" s="34">
        <f t="shared" si="6"/>
        <v>0</v>
      </c>
      <c r="AB128" s="34">
        <f t="shared" si="7"/>
        <v>10</v>
      </c>
      <c r="AC128" s="34">
        <f t="shared" si="8"/>
        <v>0</v>
      </c>
      <c r="AD128" s="34">
        <f t="shared" si="9"/>
        <v>10</v>
      </c>
      <c r="AE128" s="34">
        <v>0</v>
      </c>
      <c r="AF128" s="34" t="str">
        <f t="shared" si="10"/>
        <v>D</v>
      </c>
      <c r="AG128" s="35" t="s">
        <v>1500</v>
      </c>
      <c r="AH128" s="36">
        <f t="shared" si="11"/>
        <v>10.00128</v>
      </c>
    </row>
    <row r="129" spans="2:34" ht="46.5" x14ac:dyDescent="0.45">
      <c r="B129" s="32" t="s">
        <v>1501</v>
      </c>
      <c r="C129" s="32" t="s">
        <v>1502</v>
      </c>
      <c r="D129" s="32" t="s">
        <v>1503</v>
      </c>
      <c r="E129" s="32" t="s">
        <v>1504</v>
      </c>
      <c r="F129" s="32" t="s">
        <v>1504</v>
      </c>
      <c r="G129" s="32" t="s">
        <v>97</v>
      </c>
      <c r="H129" s="32" t="s">
        <v>148</v>
      </c>
      <c r="I129" s="32" t="s">
        <v>1505</v>
      </c>
      <c r="J129" s="32" t="s">
        <v>1506</v>
      </c>
      <c r="K129" s="32" t="s">
        <v>1507</v>
      </c>
      <c r="L129" s="32" t="s">
        <v>1508</v>
      </c>
      <c r="M129" s="32" t="s">
        <v>153</v>
      </c>
      <c r="N129" s="32" t="s">
        <v>508</v>
      </c>
      <c r="O129" s="32" t="s">
        <v>153</v>
      </c>
      <c r="P129" s="32" t="s">
        <v>1509</v>
      </c>
      <c r="Q129" s="32" t="s">
        <v>1510</v>
      </c>
      <c r="R129" s="33" t="s">
        <v>1511</v>
      </c>
      <c r="S129" s="33" t="s">
        <v>436</v>
      </c>
      <c r="T129" s="32" t="s">
        <v>1472</v>
      </c>
      <c r="U129" s="32" t="s">
        <v>155</v>
      </c>
      <c r="V129" s="32" t="s">
        <v>1459</v>
      </c>
      <c r="W129" s="32" t="s">
        <v>580</v>
      </c>
      <c r="X129" s="32" t="s">
        <v>164</v>
      </c>
      <c r="Y129" s="32" t="s">
        <v>1512</v>
      </c>
      <c r="Z129" s="32" t="s">
        <v>166</v>
      </c>
      <c r="AA129" s="34">
        <f t="shared" si="6"/>
        <v>0</v>
      </c>
      <c r="AB129" s="34">
        <f t="shared" si="7"/>
        <v>10</v>
      </c>
      <c r="AC129" s="34">
        <f t="shared" si="8"/>
        <v>6</v>
      </c>
      <c r="AD129" s="34">
        <f t="shared" si="9"/>
        <v>16</v>
      </c>
      <c r="AE129" s="34">
        <v>1</v>
      </c>
      <c r="AF129" s="34" t="str">
        <f t="shared" si="10"/>
        <v>C</v>
      </c>
      <c r="AG129" s="35" t="s">
        <v>1513</v>
      </c>
      <c r="AH129" s="36">
        <f t="shared" si="11"/>
        <v>16.001290000000001</v>
      </c>
    </row>
    <row r="130" spans="2:34" ht="34.9" x14ac:dyDescent="0.45">
      <c r="B130" s="32" t="s">
        <v>1514</v>
      </c>
      <c r="C130" s="32" t="s">
        <v>1515</v>
      </c>
      <c r="D130" s="32" t="s">
        <v>1516</v>
      </c>
      <c r="E130" s="32" t="s">
        <v>1504</v>
      </c>
      <c r="F130" s="32" t="s">
        <v>1504</v>
      </c>
      <c r="G130" s="32" t="s">
        <v>97</v>
      </c>
      <c r="H130" s="32" t="s">
        <v>148</v>
      </c>
      <c r="I130" s="32" t="s">
        <v>1517</v>
      </c>
      <c r="J130" s="32" t="s">
        <v>1518</v>
      </c>
      <c r="K130" s="32" t="s">
        <v>1519</v>
      </c>
      <c r="L130" s="32" t="s">
        <v>153</v>
      </c>
      <c r="M130" s="32" t="s">
        <v>153</v>
      </c>
      <c r="N130" s="32" t="s">
        <v>508</v>
      </c>
      <c r="O130" s="32" t="s">
        <v>153</v>
      </c>
      <c r="P130" s="32" t="s">
        <v>1520</v>
      </c>
      <c r="Q130" s="32" t="s">
        <v>1521</v>
      </c>
      <c r="R130" s="33" t="s">
        <v>1522</v>
      </c>
      <c r="S130" s="33"/>
      <c r="T130" s="32" t="s">
        <v>1472</v>
      </c>
      <c r="U130" s="32" t="s">
        <v>419</v>
      </c>
      <c r="V130" s="32" t="s">
        <v>1459</v>
      </c>
      <c r="W130" s="32" t="s">
        <v>163</v>
      </c>
      <c r="X130" s="32" t="s">
        <v>164</v>
      </c>
      <c r="Y130" s="32" t="s">
        <v>165</v>
      </c>
      <c r="Z130" s="32" t="s">
        <v>166</v>
      </c>
      <c r="AA130" s="34">
        <f t="shared" si="6"/>
        <v>0</v>
      </c>
      <c r="AB130" s="34">
        <f t="shared" si="7"/>
        <v>10</v>
      </c>
      <c r="AC130" s="34">
        <f t="shared" si="8"/>
        <v>0</v>
      </c>
      <c r="AD130" s="34">
        <f t="shared" si="9"/>
        <v>10</v>
      </c>
      <c r="AE130" s="34">
        <v>0</v>
      </c>
      <c r="AF130" s="34" t="str">
        <f t="shared" si="10"/>
        <v>D</v>
      </c>
      <c r="AG130" s="35" t="s">
        <v>1523</v>
      </c>
      <c r="AH130" s="36">
        <f t="shared" si="11"/>
        <v>10.001300000000001</v>
      </c>
    </row>
    <row r="131" spans="2:34" ht="34.9" x14ac:dyDescent="0.45">
      <c r="B131" s="32" t="s">
        <v>1524</v>
      </c>
      <c r="C131" s="32" t="s">
        <v>1525</v>
      </c>
      <c r="D131" s="32" t="s">
        <v>1503</v>
      </c>
      <c r="E131" s="32" t="s">
        <v>1328</v>
      </c>
      <c r="F131" s="32" t="s">
        <v>1328</v>
      </c>
      <c r="G131" s="32" t="s">
        <v>97</v>
      </c>
      <c r="H131" s="32" t="s">
        <v>148</v>
      </c>
      <c r="I131" s="32" t="s">
        <v>1526</v>
      </c>
      <c r="J131" s="32" t="s">
        <v>153</v>
      </c>
      <c r="K131" s="32" t="s">
        <v>153</v>
      </c>
      <c r="L131" s="32" t="s">
        <v>153</v>
      </c>
      <c r="M131" s="32" t="s">
        <v>153</v>
      </c>
      <c r="N131" s="32" t="s">
        <v>508</v>
      </c>
      <c r="O131" s="32" t="s">
        <v>153</v>
      </c>
      <c r="P131" s="32" t="s">
        <v>153</v>
      </c>
      <c r="Q131" s="32" t="s">
        <v>153</v>
      </c>
      <c r="R131" s="33" t="s">
        <v>1527</v>
      </c>
      <c r="S131" s="33" t="s">
        <v>436</v>
      </c>
      <c r="T131" s="32" t="s">
        <v>1472</v>
      </c>
      <c r="U131" s="32" t="s">
        <v>419</v>
      </c>
      <c r="V131" s="32" t="s">
        <v>1528</v>
      </c>
      <c r="W131" s="32" t="s">
        <v>437</v>
      </c>
      <c r="X131" s="32" t="s">
        <v>164</v>
      </c>
      <c r="Y131" s="32" t="s">
        <v>1529</v>
      </c>
      <c r="Z131" s="32" t="s">
        <v>166</v>
      </c>
      <c r="AA131" s="34">
        <f t="shared" si="6"/>
        <v>0</v>
      </c>
      <c r="AB131" s="34">
        <f t="shared" si="7"/>
        <v>10</v>
      </c>
      <c r="AC131" s="34">
        <f t="shared" si="8"/>
        <v>6</v>
      </c>
      <c r="AD131" s="34">
        <f t="shared" si="9"/>
        <v>16</v>
      </c>
      <c r="AE131" s="34">
        <v>1</v>
      </c>
      <c r="AF131" s="34" t="str">
        <f t="shared" si="10"/>
        <v>C</v>
      </c>
      <c r="AG131" s="35" t="s">
        <v>1530</v>
      </c>
      <c r="AH131" s="36">
        <f t="shared" si="11"/>
        <v>16.00131</v>
      </c>
    </row>
    <row r="132" spans="2:34" ht="23.25" x14ac:dyDescent="0.45">
      <c r="B132" s="32" t="s">
        <v>1531</v>
      </c>
      <c r="C132" s="32" t="s">
        <v>1532</v>
      </c>
      <c r="D132" s="32" t="s">
        <v>1503</v>
      </c>
      <c r="E132" s="32" t="s">
        <v>280</v>
      </c>
      <c r="F132" s="32" t="s">
        <v>280</v>
      </c>
      <c r="G132" s="32" t="s">
        <v>95</v>
      </c>
      <c r="H132" s="32" t="s">
        <v>148</v>
      </c>
      <c r="I132" s="32" t="s">
        <v>1533</v>
      </c>
      <c r="J132" s="32" t="s">
        <v>1534</v>
      </c>
      <c r="K132" s="32" t="s">
        <v>1535</v>
      </c>
      <c r="L132" s="32" t="s">
        <v>153</v>
      </c>
      <c r="M132" s="32" t="s">
        <v>153</v>
      </c>
      <c r="N132" s="32" t="s">
        <v>508</v>
      </c>
      <c r="O132" s="32" t="s">
        <v>153</v>
      </c>
      <c r="P132" s="32" t="s">
        <v>1536</v>
      </c>
      <c r="Q132" s="32" t="s">
        <v>1537</v>
      </c>
      <c r="R132" s="33" t="s">
        <v>1538</v>
      </c>
      <c r="S132" s="33"/>
      <c r="T132" s="32" t="s">
        <v>1539</v>
      </c>
      <c r="U132" s="32" t="s">
        <v>419</v>
      </c>
      <c r="V132" s="32" t="s">
        <v>1459</v>
      </c>
      <c r="W132" s="32" t="s">
        <v>163</v>
      </c>
      <c r="X132" s="32" t="s">
        <v>164</v>
      </c>
      <c r="Y132" s="32" t="s">
        <v>165</v>
      </c>
      <c r="Z132" s="32" t="s">
        <v>166</v>
      </c>
      <c r="AA132" s="34">
        <f t="shared" si="6"/>
        <v>0</v>
      </c>
      <c r="AB132" s="34">
        <f t="shared" si="7"/>
        <v>10</v>
      </c>
      <c r="AC132" s="34">
        <f t="shared" si="8"/>
        <v>0</v>
      </c>
      <c r="AD132" s="34">
        <f t="shared" si="9"/>
        <v>10</v>
      </c>
      <c r="AE132" s="34">
        <v>0</v>
      </c>
      <c r="AF132" s="34" t="str">
        <f t="shared" si="10"/>
        <v>D</v>
      </c>
      <c r="AG132" s="35" t="s">
        <v>1540</v>
      </c>
      <c r="AH132" s="36">
        <f t="shared" si="11"/>
        <v>10.00132</v>
      </c>
    </row>
    <row r="133" spans="2:34" ht="46.5" x14ac:dyDescent="0.45">
      <c r="B133" s="32" t="s">
        <v>1541</v>
      </c>
      <c r="C133" s="32" t="s">
        <v>1542</v>
      </c>
      <c r="D133" s="32" t="s">
        <v>1503</v>
      </c>
      <c r="E133" s="32" t="s">
        <v>280</v>
      </c>
      <c r="F133" s="32" t="s">
        <v>280</v>
      </c>
      <c r="G133" s="32" t="s">
        <v>95</v>
      </c>
      <c r="H133" s="32" t="s">
        <v>148</v>
      </c>
      <c r="I133" s="32" t="s">
        <v>1543</v>
      </c>
      <c r="J133" s="32" t="s">
        <v>1544</v>
      </c>
      <c r="K133" s="32" t="s">
        <v>1545</v>
      </c>
      <c r="L133" s="32" t="s">
        <v>1546</v>
      </c>
      <c r="M133" s="32" t="s">
        <v>153</v>
      </c>
      <c r="N133" s="32" t="s">
        <v>508</v>
      </c>
      <c r="O133" s="32" t="s">
        <v>153</v>
      </c>
      <c r="P133" s="32" t="s">
        <v>1547</v>
      </c>
      <c r="Q133" s="32" t="s">
        <v>1548</v>
      </c>
      <c r="R133" s="33" t="s">
        <v>1549</v>
      </c>
      <c r="S133" s="33" t="s">
        <v>436</v>
      </c>
      <c r="T133" s="32" t="s">
        <v>1539</v>
      </c>
      <c r="U133" s="32" t="s">
        <v>419</v>
      </c>
      <c r="V133" s="32" t="s">
        <v>1550</v>
      </c>
      <c r="W133" s="32" t="s">
        <v>580</v>
      </c>
      <c r="X133" s="32" t="s">
        <v>164</v>
      </c>
      <c r="Y133" s="32" t="s">
        <v>1551</v>
      </c>
      <c r="Z133" s="32" t="s">
        <v>166</v>
      </c>
      <c r="AA133" s="34">
        <f t="shared" si="6"/>
        <v>0</v>
      </c>
      <c r="AB133" s="34">
        <f t="shared" si="7"/>
        <v>10</v>
      </c>
      <c r="AC133" s="34">
        <f t="shared" si="8"/>
        <v>6</v>
      </c>
      <c r="AD133" s="34">
        <f t="shared" si="9"/>
        <v>16</v>
      </c>
      <c r="AE133" s="34">
        <v>1</v>
      </c>
      <c r="AF133" s="34" t="str">
        <f t="shared" si="10"/>
        <v>C</v>
      </c>
      <c r="AG133" s="35" t="s">
        <v>1552</v>
      </c>
      <c r="AH133" s="36">
        <f t="shared" si="11"/>
        <v>16.001329999999999</v>
      </c>
    </row>
    <row r="134" spans="2:34" ht="34.9" x14ac:dyDescent="0.45">
      <c r="B134" s="32" t="s">
        <v>1553</v>
      </c>
      <c r="C134" s="32" t="s">
        <v>1554</v>
      </c>
      <c r="D134" s="32" t="s">
        <v>1503</v>
      </c>
      <c r="E134" s="32" t="s">
        <v>1555</v>
      </c>
      <c r="F134" s="32" t="s">
        <v>1555</v>
      </c>
      <c r="G134" s="32" t="s">
        <v>95</v>
      </c>
      <c r="H134" s="32" t="s">
        <v>148</v>
      </c>
      <c r="I134" s="32" t="s">
        <v>1556</v>
      </c>
      <c r="J134" s="32" t="s">
        <v>1557</v>
      </c>
      <c r="K134" s="32" t="s">
        <v>1558</v>
      </c>
      <c r="L134" s="32" t="s">
        <v>153</v>
      </c>
      <c r="M134" s="32" t="s">
        <v>153</v>
      </c>
      <c r="N134" s="32" t="s">
        <v>508</v>
      </c>
      <c r="O134" s="32" t="s">
        <v>153</v>
      </c>
      <c r="P134" s="32" t="s">
        <v>1559</v>
      </c>
      <c r="Q134" s="32" t="s">
        <v>1560</v>
      </c>
      <c r="R134" s="33" t="s">
        <v>1561</v>
      </c>
      <c r="S134" s="33" t="s">
        <v>436</v>
      </c>
      <c r="T134" s="32" t="s">
        <v>1539</v>
      </c>
      <c r="U134" s="32" t="s">
        <v>419</v>
      </c>
      <c r="V134" s="32" t="s">
        <v>1550</v>
      </c>
      <c r="W134" s="32" t="s">
        <v>260</v>
      </c>
      <c r="X134" s="32" t="s">
        <v>164</v>
      </c>
      <c r="Y134" s="32" t="s">
        <v>1562</v>
      </c>
      <c r="Z134" s="32" t="s">
        <v>166</v>
      </c>
      <c r="AA134" s="34">
        <f t="shared" si="6"/>
        <v>0</v>
      </c>
      <c r="AB134" s="34">
        <f t="shared" si="7"/>
        <v>10</v>
      </c>
      <c r="AC134" s="34">
        <f t="shared" si="8"/>
        <v>6</v>
      </c>
      <c r="AD134" s="34">
        <f t="shared" si="9"/>
        <v>16</v>
      </c>
      <c r="AE134" s="34">
        <v>1</v>
      </c>
      <c r="AF134" s="34" t="str">
        <f t="shared" si="10"/>
        <v>C</v>
      </c>
      <c r="AG134" s="35" t="s">
        <v>1563</v>
      </c>
      <c r="AH134" s="36">
        <f t="shared" si="11"/>
        <v>16.001339999999999</v>
      </c>
    </row>
    <row r="135" spans="2:34" ht="23.25" x14ac:dyDescent="0.45">
      <c r="B135" s="32" t="s">
        <v>1564</v>
      </c>
      <c r="C135" s="32" t="s">
        <v>1565</v>
      </c>
      <c r="D135" s="32" t="s">
        <v>1503</v>
      </c>
      <c r="E135" s="32" t="s">
        <v>359</v>
      </c>
      <c r="F135" s="32" t="s">
        <v>359</v>
      </c>
      <c r="G135" s="32" t="s">
        <v>96</v>
      </c>
      <c r="H135" s="32" t="s">
        <v>148</v>
      </c>
      <c r="I135" s="32" t="s">
        <v>1566</v>
      </c>
      <c r="J135" s="32" t="s">
        <v>1567</v>
      </c>
      <c r="K135" s="32" t="s">
        <v>1568</v>
      </c>
      <c r="L135" s="32" t="s">
        <v>153</v>
      </c>
      <c r="M135" s="32" t="s">
        <v>153</v>
      </c>
      <c r="N135" s="32" t="s">
        <v>508</v>
      </c>
      <c r="O135" s="32" t="s">
        <v>153</v>
      </c>
      <c r="P135" s="32" t="s">
        <v>1569</v>
      </c>
      <c r="Q135" s="32" t="s">
        <v>1570</v>
      </c>
      <c r="R135" s="33" t="s">
        <v>1571</v>
      </c>
      <c r="S135" s="33"/>
      <c r="T135" s="32" t="s">
        <v>1539</v>
      </c>
      <c r="U135" s="32" t="s">
        <v>419</v>
      </c>
      <c r="V135" s="32" t="s">
        <v>1550</v>
      </c>
      <c r="W135" s="32" t="s">
        <v>163</v>
      </c>
      <c r="X135" s="32" t="s">
        <v>164</v>
      </c>
      <c r="Y135" s="32" t="s">
        <v>165</v>
      </c>
      <c r="Z135" s="32" t="s">
        <v>166</v>
      </c>
      <c r="AA135" s="34">
        <f t="shared" si="6"/>
        <v>0</v>
      </c>
      <c r="AB135" s="34">
        <f t="shared" si="7"/>
        <v>10</v>
      </c>
      <c r="AC135" s="34">
        <f t="shared" si="8"/>
        <v>0</v>
      </c>
      <c r="AD135" s="34">
        <f t="shared" si="9"/>
        <v>10</v>
      </c>
      <c r="AE135" s="34">
        <v>0</v>
      </c>
      <c r="AF135" s="34" t="str">
        <f t="shared" si="10"/>
        <v>D</v>
      </c>
      <c r="AG135" s="35" t="s">
        <v>1572</v>
      </c>
      <c r="AH135" s="36">
        <f t="shared" si="11"/>
        <v>10.00135</v>
      </c>
    </row>
    <row r="136" spans="2:34" ht="23.25" x14ac:dyDescent="0.45">
      <c r="B136" s="32" t="s">
        <v>1573</v>
      </c>
      <c r="C136" s="32" t="s">
        <v>1574</v>
      </c>
      <c r="D136" s="32" t="s">
        <v>1503</v>
      </c>
      <c r="E136" s="32" t="s">
        <v>359</v>
      </c>
      <c r="F136" s="32" t="s">
        <v>359</v>
      </c>
      <c r="G136" s="32" t="s">
        <v>96</v>
      </c>
      <c r="H136" s="32" t="s">
        <v>148</v>
      </c>
      <c r="I136" s="32" t="s">
        <v>1575</v>
      </c>
      <c r="J136" s="32" t="s">
        <v>1576</v>
      </c>
      <c r="K136" s="32" t="s">
        <v>1577</v>
      </c>
      <c r="L136" s="32" t="s">
        <v>153</v>
      </c>
      <c r="M136" s="32" t="s">
        <v>153</v>
      </c>
      <c r="N136" s="32" t="s">
        <v>508</v>
      </c>
      <c r="O136" s="32" t="s">
        <v>153</v>
      </c>
      <c r="P136" s="32" t="s">
        <v>1578</v>
      </c>
      <c r="Q136" s="32" t="s">
        <v>1579</v>
      </c>
      <c r="R136" s="33" t="s">
        <v>1580</v>
      </c>
      <c r="S136" s="33"/>
      <c r="T136" s="32" t="s">
        <v>1539</v>
      </c>
      <c r="U136" s="32" t="s">
        <v>419</v>
      </c>
      <c r="V136" s="32" t="s">
        <v>1550</v>
      </c>
      <c r="W136" s="32" t="s">
        <v>163</v>
      </c>
      <c r="X136" s="32" t="s">
        <v>164</v>
      </c>
      <c r="Y136" s="32" t="s">
        <v>165</v>
      </c>
      <c r="Z136" s="32" t="s">
        <v>166</v>
      </c>
      <c r="AA136" s="34">
        <f t="shared" si="6"/>
        <v>0</v>
      </c>
      <c r="AB136" s="34">
        <f t="shared" si="7"/>
        <v>10</v>
      </c>
      <c r="AC136" s="34">
        <f t="shared" si="8"/>
        <v>0</v>
      </c>
      <c r="AD136" s="34">
        <f t="shared" si="9"/>
        <v>10</v>
      </c>
      <c r="AE136" s="34">
        <v>0</v>
      </c>
      <c r="AF136" s="34" t="str">
        <f t="shared" si="10"/>
        <v>D</v>
      </c>
      <c r="AG136" s="35" t="s">
        <v>1581</v>
      </c>
      <c r="AH136" s="36">
        <f t="shared" si="11"/>
        <v>10.00136</v>
      </c>
    </row>
    <row r="137" spans="2:34" ht="34.9" x14ac:dyDescent="0.45">
      <c r="B137" s="32" t="s">
        <v>1582</v>
      </c>
      <c r="C137" s="32" t="s">
        <v>1583</v>
      </c>
      <c r="D137" s="32" t="s">
        <v>1584</v>
      </c>
      <c r="E137" s="32" t="s">
        <v>359</v>
      </c>
      <c r="F137" s="32" t="s">
        <v>359</v>
      </c>
      <c r="G137" s="32" t="s">
        <v>96</v>
      </c>
      <c r="H137" s="32" t="s">
        <v>148</v>
      </c>
      <c r="I137" s="32" t="s">
        <v>1585</v>
      </c>
      <c r="J137" s="32" t="s">
        <v>1586</v>
      </c>
      <c r="K137" s="32" t="s">
        <v>1587</v>
      </c>
      <c r="L137" s="32" t="s">
        <v>1588</v>
      </c>
      <c r="M137" s="32" t="s">
        <v>153</v>
      </c>
      <c r="N137" s="32" t="s">
        <v>508</v>
      </c>
      <c r="O137" s="32" t="s">
        <v>153</v>
      </c>
      <c r="P137" s="32" t="s">
        <v>1589</v>
      </c>
      <c r="Q137" s="32" t="s">
        <v>1590</v>
      </c>
      <c r="R137" s="33" t="s">
        <v>1591</v>
      </c>
      <c r="S137" s="33"/>
      <c r="T137" s="32" t="s">
        <v>1539</v>
      </c>
      <c r="U137" s="32" t="s">
        <v>419</v>
      </c>
      <c r="V137" s="32" t="s">
        <v>1592</v>
      </c>
      <c r="W137" s="32" t="s">
        <v>163</v>
      </c>
      <c r="X137" s="32" t="s">
        <v>164</v>
      </c>
      <c r="Y137" s="32" t="s">
        <v>165</v>
      </c>
      <c r="Z137" s="32" t="s">
        <v>166</v>
      </c>
      <c r="AA137" s="34">
        <f t="shared" si="6"/>
        <v>0</v>
      </c>
      <c r="AB137" s="34">
        <f t="shared" si="7"/>
        <v>10</v>
      </c>
      <c r="AC137" s="34">
        <f t="shared" si="8"/>
        <v>0</v>
      </c>
      <c r="AD137" s="34">
        <f t="shared" si="9"/>
        <v>10</v>
      </c>
      <c r="AE137" s="34">
        <v>0</v>
      </c>
      <c r="AF137" s="34" t="str">
        <f t="shared" si="10"/>
        <v>D</v>
      </c>
      <c r="AG137" s="35" t="s">
        <v>1593</v>
      </c>
      <c r="AH137" s="36">
        <f t="shared" si="11"/>
        <v>10.00137</v>
      </c>
    </row>
    <row r="138" spans="2:34" ht="23.25" x14ac:dyDescent="0.45">
      <c r="B138" s="32" t="s">
        <v>1594</v>
      </c>
      <c r="C138" s="32" t="s">
        <v>1595</v>
      </c>
      <c r="D138" s="32" t="s">
        <v>1503</v>
      </c>
      <c r="E138" s="32" t="s">
        <v>466</v>
      </c>
      <c r="F138" s="32" t="s">
        <v>466</v>
      </c>
      <c r="G138" s="32" t="s">
        <v>99</v>
      </c>
      <c r="H138" s="32" t="s">
        <v>148</v>
      </c>
      <c r="I138" s="32" t="s">
        <v>1596</v>
      </c>
      <c r="J138" s="32" t="s">
        <v>1597</v>
      </c>
      <c r="K138" s="32" t="s">
        <v>1598</v>
      </c>
      <c r="L138" s="32" t="s">
        <v>153</v>
      </c>
      <c r="M138" s="32" t="s">
        <v>153</v>
      </c>
      <c r="N138" s="32" t="s">
        <v>508</v>
      </c>
      <c r="O138" s="32" t="s">
        <v>153</v>
      </c>
      <c r="P138" s="32" t="s">
        <v>1599</v>
      </c>
      <c r="Q138" s="32" t="s">
        <v>1600</v>
      </c>
      <c r="R138" s="33" t="s">
        <v>1601</v>
      </c>
      <c r="S138" s="33" t="s">
        <v>436</v>
      </c>
      <c r="T138" s="32" t="s">
        <v>1539</v>
      </c>
      <c r="U138" s="32" t="s">
        <v>419</v>
      </c>
      <c r="V138" s="32" t="s">
        <v>1550</v>
      </c>
      <c r="W138" s="32" t="s">
        <v>260</v>
      </c>
      <c r="X138" s="32" t="s">
        <v>164</v>
      </c>
      <c r="Y138" s="32" t="s">
        <v>1602</v>
      </c>
      <c r="Z138" s="32" t="s">
        <v>166</v>
      </c>
      <c r="AA138" s="34">
        <f t="shared" ref="AA138:AA201" si="12">MIN(10,IF(N138="Oui",4,0)+IF(OR(O138="Oui",O138="Très probable"),3,0)+IF(OR(ISNUMBER(SEARCH("Linguistico",D138)),ISNUMBER(SEARCH("Classico",D138))),2,0)+IF(ISNUMBER(SEARCH("Liceo",D138)),1,0))</f>
        <v>0</v>
      </c>
      <c r="AB138" s="34">
        <f t="shared" ref="AB138:AB201" si="13">MIN(10,IF(K138&lt;&gt;"",3,0)+IF(J138&lt;&gt;"",3,0)+IF(I138&lt;&gt;"",2,0)+IF(L138&lt;&gt;"",2,0))</f>
        <v>10</v>
      </c>
      <c r="AC138" s="34">
        <f t="shared" ref="AC138:AC201" si="14">MIN(10,IF(S138&lt;&gt;"",3,0)+IF(AND(X138&lt;&gt;"",X138&lt;&gt;"À renseigner"),4,0)+IF(AND(Y138&lt;&gt;"",Y138&lt;&gt;"Aucun"),3,0))</f>
        <v>6</v>
      </c>
      <c r="AD138" s="34">
        <f t="shared" ref="AD138:AD201" si="15">AA138+AB138+AC138</f>
        <v>16</v>
      </c>
      <c r="AE138" s="34">
        <v>1</v>
      </c>
      <c r="AF138" s="34" t="str">
        <f t="shared" ref="AF138:AF201" si="16">IF(AD138="","",IF(AND(AD138&gt;=24,AE138&gt;=2),"A",IF(AD138&gt;=19,"B",IF(AD138&gt;=14,"C","D"))))</f>
        <v>C</v>
      </c>
      <c r="AG138" s="35" t="s">
        <v>1603</v>
      </c>
      <c r="AH138" s="36">
        <f t="shared" ref="AH138:AH201" si="17">AD138+ROW()/100000</f>
        <v>16.001380000000001</v>
      </c>
    </row>
    <row r="139" spans="2:34" ht="34.9" x14ac:dyDescent="0.45">
      <c r="B139" s="32" t="s">
        <v>1604</v>
      </c>
      <c r="C139" s="32" t="s">
        <v>1605</v>
      </c>
      <c r="D139" s="32" t="s">
        <v>1503</v>
      </c>
      <c r="E139" s="32" t="s">
        <v>478</v>
      </c>
      <c r="F139" s="32" t="s">
        <v>478</v>
      </c>
      <c r="G139" s="32" t="s">
        <v>99</v>
      </c>
      <c r="H139" s="32" t="s">
        <v>148</v>
      </c>
      <c r="I139" s="32" t="s">
        <v>1606</v>
      </c>
      <c r="J139" s="32" t="s">
        <v>1607</v>
      </c>
      <c r="K139" s="32" t="s">
        <v>1608</v>
      </c>
      <c r="L139" s="32" t="s">
        <v>153</v>
      </c>
      <c r="M139" s="32" t="s">
        <v>153</v>
      </c>
      <c r="N139" s="32" t="s">
        <v>508</v>
      </c>
      <c r="O139" s="32" t="s">
        <v>153</v>
      </c>
      <c r="P139" s="32" t="s">
        <v>1609</v>
      </c>
      <c r="Q139" s="32" t="s">
        <v>1610</v>
      </c>
      <c r="R139" s="33" t="s">
        <v>1611</v>
      </c>
      <c r="S139" s="33"/>
      <c r="T139" s="32" t="s">
        <v>1539</v>
      </c>
      <c r="U139" s="32" t="s">
        <v>419</v>
      </c>
      <c r="V139" s="32" t="s">
        <v>1550</v>
      </c>
      <c r="W139" s="32" t="s">
        <v>163</v>
      </c>
      <c r="X139" s="32" t="s">
        <v>164</v>
      </c>
      <c r="Y139" s="32" t="s">
        <v>165</v>
      </c>
      <c r="Z139" s="32" t="s">
        <v>166</v>
      </c>
      <c r="AA139" s="34">
        <f t="shared" si="12"/>
        <v>0</v>
      </c>
      <c r="AB139" s="34">
        <f t="shared" si="13"/>
        <v>10</v>
      </c>
      <c r="AC139" s="34">
        <f t="shared" si="14"/>
        <v>0</v>
      </c>
      <c r="AD139" s="34">
        <f t="shared" si="15"/>
        <v>10</v>
      </c>
      <c r="AE139" s="34">
        <v>0</v>
      </c>
      <c r="AF139" s="34" t="str">
        <f t="shared" si="16"/>
        <v>D</v>
      </c>
      <c r="AG139" s="35" t="s">
        <v>1612</v>
      </c>
      <c r="AH139" s="36">
        <f t="shared" si="17"/>
        <v>10.001390000000001</v>
      </c>
    </row>
    <row r="140" spans="2:34" ht="23.25" x14ac:dyDescent="0.45">
      <c r="B140" s="32" t="s">
        <v>1613</v>
      </c>
      <c r="C140" s="32" t="s">
        <v>1614</v>
      </c>
      <c r="D140" s="32" t="s">
        <v>1615</v>
      </c>
      <c r="E140" s="32" t="s">
        <v>147</v>
      </c>
      <c r="F140" s="32" t="s">
        <v>147</v>
      </c>
      <c r="G140" s="32" t="s">
        <v>94</v>
      </c>
      <c r="H140" s="32" t="s">
        <v>148</v>
      </c>
      <c r="I140" s="32" t="s">
        <v>1616</v>
      </c>
      <c r="J140" s="32" t="s">
        <v>1617</v>
      </c>
      <c r="K140" s="32" t="s">
        <v>1618</v>
      </c>
      <c r="L140" s="32" t="s">
        <v>1619</v>
      </c>
      <c r="M140" s="32" t="s">
        <v>153</v>
      </c>
      <c r="N140" s="32" t="s">
        <v>508</v>
      </c>
      <c r="O140" s="32" t="s">
        <v>153</v>
      </c>
      <c r="P140" s="32" t="s">
        <v>1620</v>
      </c>
      <c r="Q140" s="32" t="s">
        <v>1621</v>
      </c>
      <c r="R140" s="33" t="s">
        <v>1622</v>
      </c>
      <c r="S140" s="33" t="s">
        <v>423</v>
      </c>
      <c r="T140" s="32" t="s">
        <v>218</v>
      </c>
      <c r="U140" s="32" t="s">
        <v>155</v>
      </c>
      <c r="V140" s="32" t="s">
        <v>1550</v>
      </c>
      <c r="W140" s="32" t="s">
        <v>163</v>
      </c>
      <c r="X140" s="32" t="s">
        <v>164</v>
      </c>
      <c r="Y140" s="32" t="s">
        <v>165</v>
      </c>
      <c r="Z140" s="32" t="s">
        <v>166</v>
      </c>
      <c r="AA140" s="34">
        <f t="shared" si="12"/>
        <v>3</v>
      </c>
      <c r="AB140" s="34">
        <f t="shared" si="13"/>
        <v>10</v>
      </c>
      <c r="AC140" s="34">
        <f t="shared" si="14"/>
        <v>3</v>
      </c>
      <c r="AD140" s="34">
        <f t="shared" si="15"/>
        <v>16</v>
      </c>
      <c r="AE140" s="34">
        <v>0</v>
      </c>
      <c r="AF140" s="34" t="str">
        <f t="shared" si="16"/>
        <v>C</v>
      </c>
      <c r="AG140" s="35" t="s">
        <v>1623</v>
      </c>
      <c r="AH140" s="36">
        <f t="shared" si="17"/>
        <v>16.0014</v>
      </c>
    </row>
    <row r="141" spans="2:34" ht="23.25" x14ac:dyDescent="0.45">
      <c r="B141" s="32" t="s">
        <v>1624</v>
      </c>
      <c r="C141" s="32" t="s">
        <v>1625</v>
      </c>
      <c r="D141" s="32" t="s">
        <v>1626</v>
      </c>
      <c r="E141" s="32" t="s">
        <v>147</v>
      </c>
      <c r="F141" s="32" t="s">
        <v>147</v>
      </c>
      <c r="G141" s="32" t="s">
        <v>94</v>
      </c>
      <c r="H141" s="32" t="s">
        <v>148</v>
      </c>
      <c r="I141" s="32" t="s">
        <v>1627</v>
      </c>
      <c r="J141" s="32" t="s">
        <v>1628</v>
      </c>
      <c r="K141" s="32" t="s">
        <v>1629</v>
      </c>
      <c r="L141" s="32" t="s">
        <v>1630</v>
      </c>
      <c r="M141" s="32" t="s">
        <v>153</v>
      </c>
      <c r="N141" s="32" t="s">
        <v>508</v>
      </c>
      <c r="O141" s="32" t="s">
        <v>153</v>
      </c>
      <c r="P141" s="32" t="s">
        <v>1631</v>
      </c>
      <c r="Q141" s="32" t="s">
        <v>1632</v>
      </c>
      <c r="R141" s="33" t="s">
        <v>1633</v>
      </c>
      <c r="S141" s="33" t="s">
        <v>423</v>
      </c>
      <c r="T141" s="32" t="s">
        <v>218</v>
      </c>
      <c r="U141" s="32" t="s">
        <v>155</v>
      </c>
      <c r="V141" s="32" t="s">
        <v>1550</v>
      </c>
      <c r="W141" s="32" t="s">
        <v>163</v>
      </c>
      <c r="X141" s="32" t="s">
        <v>164</v>
      </c>
      <c r="Y141" s="32" t="s">
        <v>165</v>
      </c>
      <c r="Z141" s="32" t="s">
        <v>166</v>
      </c>
      <c r="AA141" s="34">
        <f t="shared" si="12"/>
        <v>3</v>
      </c>
      <c r="AB141" s="34">
        <f t="shared" si="13"/>
        <v>10</v>
      </c>
      <c r="AC141" s="34">
        <f t="shared" si="14"/>
        <v>3</v>
      </c>
      <c r="AD141" s="34">
        <f t="shared" si="15"/>
        <v>16</v>
      </c>
      <c r="AE141" s="34">
        <v>0</v>
      </c>
      <c r="AF141" s="34" t="str">
        <f t="shared" si="16"/>
        <v>C</v>
      </c>
      <c r="AG141" s="35" t="s">
        <v>1634</v>
      </c>
      <c r="AH141" s="36">
        <f t="shared" si="17"/>
        <v>16.00141</v>
      </c>
    </row>
    <row r="142" spans="2:34" ht="23.25" x14ac:dyDescent="0.45">
      <c r="B142" s="32" t="s">
        <v>1635</v>
      </c>
      <c r="C142" s="32" t="s">
        <v>1636</v>
      </c>
      <c r="D142" s="32" t="s">
        <v>1626</v>
      </c>
      <c r="E142" s="32" t="s">
        <v>147</v>
      </c>
      <c r="F142" s="32" t="s">
        <v>147</v>
      </c>
      <c r="G142" s="32" t="s">
        <v>94</v>
      </c>
      <c r="H142" s="32" t="s">
        <v>148</v>
      </c>
      <c r="I142" s="32" t="s">
        <v>1637</v>
      </c>
      <c r="J142" s="32" t="s">
        <v>1638</v>
      </c>
      <c r="K142" s="32" t="s">
        <v>1639</v>
      </c>
      <c r="L142" s="32" t="s">
        <v>1640</v>
      </c>
      <c r="M142" s="32" t="s">
        <v>153</v>
      </c>
      <c r="N142" s="32" t="s">
        <v>508</v>
      </c>
      <c r="O142" s="32" t="s">
        <v>153</v>
      </c>
      <c r="P142" s="32" t="s">
        <v>1641</v>
      </c>
      <c r="Q142" s="32" t="s">
        <v>1642</v>
      </c>
      <c r="R142" s="33" t="s">
        <v>1643</v>
      </c>
      <c r="S142" s="33" t="s">
        <v>423</v>
      </c>
      <c r="T142" s="32" t="s">
        <v>218</v>
      </c>
      <c r="U142" s="32" t="s">
        <v>155</v>
      </c>
      <c r="V142" s="32" t="s">
        <v>1550</v>
      </c>
      <c r="W142" s="32" t="s">
        <v>163</v>
      </c>
      <c r="X142" s="32" t="s">
        <v>164</v>
      </c>
      <c r="Y142" s="32" t="s">
        <v>165</v>
      </c>
      <c r="Z142" s="32" t="s">
        <v>166</v>
      </c>
      <c r="AA142" s="34">
        <f t="shared" si="12"/>
        <v>3</v>
      </c>
      <c r="AB142" s="34">
        <f t="shared" si="13"/>
        <v>10</v>
      </c>
      <c r="AC142" s="34">
        <f t="shared" si="14"/>
        <v>3</v>
      </c>
      <c r="AD142" s="34">
        <f t="shared" si="15"/>
        <v>16</v>
      </c>
      <c r="AE142" s="34">
        <v>0</v>
      </c>
      <c r="AF142" s="34" t="str">
        <f t="shared" si="16"/>
        <v>C</v>
      </c>
      <c r="AG142" s="35" t="s">
        <v>1644</v>
      </c>
      <c r="AH142" s="36">
        <f t="shared" si="17"/>
        <v>16.00142</v>
      </c>
    </row>
    <row r="143" spans="2:34" ht="23.25" x14ac:dyDescent="0.45">
      <c r="B143" s="32" t="s">
        <v>1645</v>
      </c>
      <c r="C143" s="32" t="s">
        <v>1646</v>
      </c>
      <c r="D143" s="32" t="s">
        <v>1626</v>
      </c>
      <c r="E143" s="32" t="s">
        <v>683</v>
      </c>
      <c r="F143" s="32" t="s">
        <v>683</v>
      </c>
      <c r="G143" s="32" t="s">
        <v>94</v>
      </c>
      <c r="H143" s="32" t="s">
        <v>148</v>
      </c>
      <c r="I143" s="32" t="s">
        <v>1647</v>
      </c>
      <c r="J143" s="32" t="s">
        <v>1648</v>
      </c>
      <c r="K143" s="32" t="s">
        <v>1649</v>
      </c>
      <c r="L143" s="32" t="s">
        <v>153</v>
      </c>
      <c r="M143" s="32" t="s">
        <v>153</v>
      </c>
      <c r="N143" s="32" t="s">
        <v>508</v>
      </c>
      <c r="O143" s="32" t="s">
        <v>153</v>
      </c>
      <c r="P143" s="32" t="s">
        <v>1650</v>
      </c>
      <c r="Q143" s="32" t="s">
        <v>1651</v>
      </c>
      <c r="R143" s="33" t="s">
        <v>1652</v>
      </c>
      <c r="S143" s="33" t="s">
        <v>423</v>
      </c>
      <c r="T143" s="32" t="s">
        <v>218</v>
      </c>
      <c r="U143" s="32" t="s">
        <v>419</v>
      </c>
      <c r="V143" s="32" t="s">
        <v>1550</v>
      </c>
      <c r="W143" s="32" t="s">
        <v>163</v>
      </c>
      <c r="X143" s="32" t="s">
        <v>164</v>
      </c>
      <c r="Y143" s="32" t="s">
        <v>165</v>
      </c>
      <c r="Z143" s="32" t="s">
        <v>166</v>
      </c>
      <c r="AA143" s="34">
        <f t="shared" si="12"/>
        <v>3</v>
      </c>
      <c r="AB143" s="34">
        <f t="shared" si="13"/>
        <v>10</v>
      </c>
      <c r="AC143" s="34">
        <f t="shared" si="14"/>
        <v>3</v>
      </c>
      <c r="AD143" s="34">
        <f t="shared" si="15"/>
        <v>16</v>
      </c>
      <c r="AE143" s="34">
        <v>0</v>
      </c>
      <c r="AF143" s="34" t="str">
        <f t="shared" si="16"/>
        <v>C</v>
      </c>
      <c r="AG143" s="35" t="s">
        <v>1653</v>
      </c>
      <c r="AH143" s="36">
        <f t="shared" si="17"/>
        <v>16.001429999999999</v>
      </c>
    </row>
    <row r="144" spans="2:34" ht="23.25" x14ac:dyDescent="0.45">
      <c r="B144" s="32" t="s">
        <v>1654</v>
      </c>
      <c r="C144" s="32" t="s">
        <v>1655</v>
      </c>
      <c r="D144" s="32" t="s">
        <v>1626</v>
      </c>
      <c r="E144" s="32" t="s">
        <v>266</v>
      </c>
      <c r="F144" s="32" t="s">
        <v>266</v>
      </c>
      <c r="G144" s="32" t="s">
        <v>97</v>
      </c>
      <c r="H144" s="32" t="s">
        <v>148</v>
      </c>
      <c r="I144" s="32" t="s">
        <v>1656</v>
      </c>
      <c r="J144" s="32" t="s">
        <v>1657</v>
      </c>
      <c r="K144" s="32" t="s">
        <v>1658</v>
      </c>
      <c r="L144" s="32" t="s">
        <v>1659</v>
      </c>
      <c r="M144" s="32" t="s">
        <v>153</v>
      </c>
      <c r="N144" s="32" t="s">
        <v>508</v>
      </c>
      <c r="O144" s="32" t="s">
        <v>153</v>
      </c>
      <c r="P144" s="32" t="s">
        <v>1660</v>
      </c>
      <c r="Q144" s="32" t="s">
        <v>1661</v>
      </c>
      <c r="R144" s="33" t="s">
        <v>1662</v>
      </c>
      <c r="S144" s="33" t="s">
        <v>423</v>
      </c>
      <c r="T144" s="32" t="s">
        <v>218</v>
      </c>
      <c r="U144" s="32" t="s">
        <v>155</v>
      </c>
      <c r="V144" s="32" t="s">
        <v>1550</v>
      </c>
      <c r="W144" s="32" t="s">
        <v>163</v>
      </c>
      <c r="X144" s="32" t="s">
        <v>164</v>
      </c>
      <c r="Y144" s="32" t="s">
        <v>165</v>
      </c>
      <c r="Z144" s="32" t="s">
        <v>166</v>
      </c>
      <c r="AA144" s="34">
        <f t="shared" si="12"/>
        <v>3</v>
      </c>
      <c r="AB144" s="34">
        <f t="shared" si="13"/>
        <v>10</v>
      </c>
      <c r="AC144" s="34">
        <f t="shared" si="14"/>
        <v>3</v>
      </c>
      <c r="AD144" s="34">
        <f t="shared" si="15"/>
        <v>16</v>
      </c>
      <c r="AE144" s="34">
        <v>0</v>
      </c>
      <c r="AF144" s="34" t="str">
        <f t="shared" si="16"/>
        <v>C</v>
      </c>
      <c r="AG144" s="35" t="s">
        <v>1663</v>
      </c>
      <c r="AH144" s="36">
        <f t="shared" si="17"/>
        <v>16.001439999999999</v>
      </c>
    </row>
    <row r="145" spans="2:34" ht="23.25" x14ac:dyDescent="0.45">
      <c r="B145" s="32" t="s">
        <v>1664</v>
      </c>
      <c r="C145" s="32" t="s">
        <v>1665</v>
      </c>
      <c r="D145" s="32" t="s">
        <v>1626</v>
      </c>
      <c r="E145" s="32" t="s">
        <v>1504</v>
      </c>
      <c r="F145" s="32" t="s">
        <v>1504</v>
      </c>
      <c r="G145" s="32" t="s">
        <v>97</v>
      </c>
      <c r="H145" s="32" t="s">
        <v>148</v>
      </c>
      <c r="I145" s="32" t="s">
        <v>1666</v>
      </c>
      <c r="J145" s="32" t="s">
        <v>1667</v>
      </c>
      <c r="K145" s="32" t="s">
        <v>1668</v>
      </c>
      <c r="L145" s="32" t="s">
        <v>153</v>
      </c>
      <c r="M145" s="32" t="s">
        <v>153</v>
      </c>
      <c r="N145" s="32" t="s">
        <v>508</v>
      </c>
      <c r="O145" s="32" t="s">
        <v>153</v>
      </c>
      <c r="P145" s="32" t="s">
        <v>1669</v>
      </c>
      <c r="Q145" s="32" t="s">
        <v>1670</v>
      </c>
      <c r="R145" s="33" t="s">
        <v>1671</v>
      </c>
      <c r="S145" s="33" t="s">
        <v>423</v>
      </c>
      <c r="T145" s="32" t="s">
        <v>218</v>
      </c>
      <c r="U145" s="32" t="s">
        <v>419</v>
      </c>
      <c r="V145" s="32" t="s">
        <v>1550</v>
      </c>
      <c r="W145" s="32" t="s">
        <v>163</v>
      </c>
      <c r="X145" s="32" t="s">
        <v>164</v>
      </c>
      <c r="Y145" s="32" t="s">
        <v>165</v>
      </c>
      <c r="Z145" s="32" t="s">
        <v>166</v>
      </c>
      <c r="AA145" s="34">
        <f t="shared" si="12"/>
        <v>3</v>
      </c>
      <c r="AB145" s="34">
        <f t="shared" si="13"/>
        <v>10</v>
      </c>
      <c r="AC145" s="34">
        <f t="shared" si="14"/>
        <v>3</v>
      </c>
      <c r="AD145" s="34">
        <f t="shared" si="15"/>
        <v>16</v>
      </c>
      <c r="AE145" s="34">
        <v>0</v>
      </c>
      <c r="AF145" s="34" t="str">
        <f t="shared" si="16"/>
        <v>C</v>
      </c>
      <c r="AG145" s="35" t="s">
        <v>1672</v>
      </c>
      <c r="AH145" s="36">
        <f t="shared" si="17"/>
        <v>16.001449999999998</v>
      </c>
    </row>
    <row r="146" spans="2:34" ht="23.25" x14ac:dyDescent="0.45">
      <c r="B146" s="32" t="s">
        <v>1673</v>
      </c>
      <c r="C146" s="32" t="s">
        <v>1674</v>
      </c>
      <c r="D146" s="32" t="s">
        <v>1626</v>
      </c>
      <c r="E146" s="32" t="s">
        <v>1504</v>
      </c>
      <c r="F146" s="32" t="s">
        <v>1504</v>
      </c>
      <c r="G146" s="32" t="s">
        <v>97</v>
      </c>
      <c r="H146" s="32" t="s">
        <v>148</v>
      </c>
      <c r="I146" s="32" t="s">
        <v>1675</v>
      </c>
      <c r="J146" s="32" t="s">
        <v>1676</v>
      </c>
      <c r="K146" s="32" t="s">
        <v>1677</v>
      </c>
      <c r="L146" s="32" t="s">
        <v>153</v>
      </c>
      <c r="M146" s="32" t="s">
        <v>153</v>
      </c>
      <c r="N146" s="32" t="s">
        <v>508</v>
      </c>
      <c r="O146" s="32" t="s">
        <v>153</v>
      </c>
      <c r="P146" s="32" t="s">
        <v>1678</v>
      </c>
      <c r="Q146" s="32" t="s">
        <v>1679</v>
      </c>
      <c r="R146" s="33" t="s">
        <v>1680</v>
      </c>
      <c r="S146" s="33" t="s">
        <v>423</v>
      </c>
      <c r="T146" s="32" t="s">
        <v>218</v>
      </c>
      <c r="U146" s="32" t="s">
        <v>419</v>
      </c>
      <c r="V146" s="32" t="s">
        <v>1550</v>
      </c>
      <c r="W146" s="32" t="s">
        <v>163</v>
      </c>
      <c r="X146" s="32" t="s">
        <v>164</v>
      </c>
      <c r="Y146" s="32" t="s">
        <v>165</v>
      </c>
      <c r="Z146" s="32" t="s">
        <v>166</v>
      </c>
      <c r="AA146" s="34">
        <f t="shared" si="12"/>
        <v>3</v>
      </c>
      <c r="AB146" s="34">
        <f t="shared" si="13"/>
        <v>10</v>
      </c>
      <c r="AC146" s="34">
        <f t="shared" si="14"/>
        <v>3</v>
      </c>
      <c r="AD146" s="34">
        <f t="shared" si="15"/>
        <v>16</v>
      </c>
      <c r="AE146" s="34">
        <v>0</v>
      </c>
      <c r="AF146" s="34" t="str">
        <f t="shared" si="16"/>
        <v>C</v>
      </c>
      <c r="AG146" s="35" t="s">
        <v>1681</v>
      </c>
      <c r="AH146" s="36">
        <f t="shared" si="17"/>
        <v>16.001460000000002</v>
      </c>
    </row>
    <row r="147" spans="2:34" ht="34.9" x14ac:dyDescent="0.45">
      <c r="B147" s="32" t="s">
        <v>1682</v>
      </c>
      <c r="C147" s="32" t="s">
        <v>1683</v>
      </c>
      <c r="D147" s="32" t="s">
        <v>1626</v>
      </c>
      <c r="E147" s="32" t="s">
        <v>359</v>
      </c>
      <c r="F147" s="32" t="s">
        <v>359</v>
      </c>
      <c r="G147" s="32" t="s">
        <v>96</v>
      </c>
      <c r="H147" s="32" t="s">
        <v>148</v>
      </c>
      <c r="I147" s="32" t="s">
        <v>1684</v>
      </c>
      <c r="J147" s="32" t="s">
        <v>1685</v>
      </c>
      <c r="K147" s="32" t="s">
        <v>1686</v>
      </c>
      <c r="L147" s="32" t="s">
        <v>1687</v>
      </c>
      <c r="M147" s="32" t="s">
        <v>153</v>
      </c>
      <c r="N147" s="32" t="s">
        <v>508</v>
      </c>
      <c r="O147" s="32" t="s">
        <v>153</v>
      </c>
      <c r="P147" s="32" t="s">
        <v>1688</v>
      </c>
      <c r="Q147" s="32" t="s">
        <v>1689</v>
      </c>
      <c r="R147" s="33" t="s">
        <v>1690</v>
      </c>
      <c r="S147" s="33" t="s">
        <v>423</v>
      </c>
      <c r="T147" s="32" t="s">
        <v>218</v>
      </c>
      <c r="U147" s="32" t="s">
        <v>155</v>
      </c>
      <c r="V147" s="32" t="s">
        <v>1550</v>
      </c>
      <c r="W147" s="32" t="s">
        <v>163</v>
      </c>
      <c r="X147" s="32" t="s">
        <v>164</v>
      </c>
      <c r="Y147" s="32" t="s">
        <v>165</v>
      </c>
      <c r="Z147" s="32" t="s">
        <v>166</v>
      </c>
      <c r="AA147" s="34">
        <f t="shared" si="12"/>
        <v>3</v>
      </c>
      <c r="AB147" s="34">
        <f t="shared" si="13"/>
        <v>10</v>
      </c>
      <c r="AC147" s="34">
        <f t="shared" si="14"/>
        <v>3</v>
      </c>
      <c r="AD147" s="34">
        <f t="shared" si="15"/>
        <v>16</v>
      </c>
      <c r="AE147" s="34">
        <v>0</v>
      </c>
      <c r="AF147" s="34" t="str">
        <f t="shared" si="16"/>
        <v>C</v>
      </c>
      <c r="AG147" s="35" t="s">
        <v>1691</v>
      </c>
      <c r="AH147" s="36">
        <f t="shared" si="17"/>
        <v>16.001470000000001</v>
      </c>
    </row>
    <row r="148" spans="2:34" ht="23.25" x14ac:dyDescent="0.45">
      <c r="B148" s="32" t="s">
        <v>1692</v>
      </c>
      <c r="C148" s="32" t="s">
        <v>1693</v>
      </c>
      <c r="D148" s="32" t="s">
        <v>1626</v>
      </c>
      <c r="E148" s="32" t="s">
        <v>359</v>
      </c>
      <c r="F148" s="32" t="s">
        <v>359</v>
      </c>
      <c r="G148" s="32" t="s">
        <v>96</v>
      </c>
      <c r="H148" s="32" t="s">
        <v>148</v>
      </c>
      <c r="I148" s="32" t="s">
        <v>1014</v>
      </c>
      <c r="J148" s="32" t="s">
        <v>1015</v>
      </c>
      <c r="K148" s="32" t="s">
        <v>1016</v>
      </c>
      <c r="L148" s="32" t="s">
        <v>153</v>
      </c>
      <c r="M148" s="32" t="s">
        <v>153</v>
      </c>
      <c r="N148" s="32" t="s">
        <v>508</v>
      </c>
      <c r="O148" s="32" t="s">
        <v>153</v>
      </c>
      <c r="P148" s="32" t="s">
        <v>1017</v>
      </c>
      <c r="Q148" s="32" t="s">
        <v>1018</v>
      </c>
      <c r="R148" s="33" t="s">
        <v>1694</v>
      </c>
      <c r="S148" s="33" t="s">
        <v>423</v>
      </c>
      <c r="T148" s="32" t="s">
        <v>218</v>
      </c>
      <c r="U148" s="32" t="s">
        <v>155</v>
      </c>
      <c r="V148" s="32" t="s">
        <v>1550</v>
      </c>
      <c r="W148" s="32" t="s">
        <v>163</v>
      </c>
      <c r="X148" s="32" t="s">
        <v>164</v>
      </c>
      <c r="Y148" s="32" t="s">
        <v>165</v>
      </c>
      <c r="Z148" s="32" t="s">
        <v>166</v>
      </c>
      <c r="AA148" s="34">
        <f t="shared" si="12"/>
        <v>3</v>
      </c>
      <c r="AB148" s="34">
        <f t="shared" si="13"/>
        <v>10</v>
      </c>
      <c r="AC148" s="34">
        <f t="shared" si="14"/>
        <v>3</v>
      </c>
      <c r="AD148" s="34">
        <f t="shared" si="15"/>
        <v>16</v>
      </c>
      <c r="AE148" s="34">
        <v>0</v>
      </c>
      <c r="AF148" s="34" t="str">
        <f t="shared" si="16"/>
        <v>C</v>
      </c>
      <c r="AG148" s="35" t="s">
        <v>1695</v>
      </c>
      <c r="AH148" s="36">
        <f t="shared" si="17"/>
        <v>16.001480000000001</v>
      </c>
    </row>
    <row r="149" spans="2:34" ht="23.25" x14ac:dyDescent="0.45">
      <c r="B149" s="32" t="s">
        <v>1696</v>
      </c>
      <c r="C149" s="32" t="s">
        <v>1697</v>
      </c>
      <c r="D149" s="32" t="s">
        <v>1626</v>
      </c>
      <c r="E149" s="32" t="s">
        <v>359</v>
      </c>
      <c r="F149" s="32" t="s">
        <v>359</v>
      </c>
      <c r="G149" s="32" t="s">
        <v>96</v>
      </c>
      <c r="H149" s="32" t="s">
        <v>148</v>
      </c>
      <c r="I149" s="32" t="s">
        <v>1698</v>
      </c>
      <c r="J149" s="32" t="s">
        <v>1699</v>
      </c>
      <c r="K149" s="32" t="s">
        <v>1700</v>
      </c>
      <c r="L149" s="32" t="s">
        <v>153</v>
      </c>
      <c r="M149" s="32" t="s">
        <v>153</v>
      </c>
      <c r="N149" s="32" t="s">
        <v>508</v>
      </c>
      <c r="O149" s="32" t="s">
        <v>153</v>
      </c>
      <c r="P149" s="32" t="s">
        <v>1701</v>
      </c>
      <c r="Q149" s="32" t="s">
        <v>1702</v>
      </c>
      <c r="R149" s="33" t="s">
        <v>1703</v>
      </c>
      <c r="S149" s="33" t="s">
        <v>423</v>
      </c>
      <c r="T149" s="32" t="s">
        <v>218</v>
      </c>
      <c r="U149" s="32" t="s">
        <v>419</v>
      </c>
      <c r="V149" s="32" t="s">
        <v>1550</v>
      </c>
      <c r="W149" s="32" t="s">
        <v>163</v>
      </c>
      <c r="X149" s="32" t="s">
        <v>164</v>
      </c>
      <c r="Y149" s="32" t="s">
        <v>165</v>
      </c>
      <c r="Z149" s="32" t="s">
        <v>166</v>
      </c>
      <c r="AA149" s="34">
        <f t="shared" si="12"/>
        <v>3</v>
      </c>
      <c r="AB149" s="34">
        <f t="shared" si="13"/>
        <v>10</v>
      </c>
      <c r="AC149" s="34">
        <f t="shared" si="14"/>
        <v>3</v>
      </c>
      <c r="AD149" s="34">
        <f t="shared" si="15"/>
        <v>16</v>
      </c>
      <c r="AE149" s="34">
        <v>0</v>
      </c>
      <c r="AF149" s="34" t="str">
        <f t="shared" si="16"/>
        <v>C</v>
      </c>
      <c r="AG149" s="35" t="s">
        <v>1704</v>
      </c>
      <c r="AH149" s="36">
        <f t="shared" si="17"/>
        <v>16.00149</v>
      </c>
    </row>
    <row r="150" spans="2:34" ht="23.25" x14ac:dyDescent="0.45">
      <c r="B150" s="32" t="s">
        <v>1705</v>
      </c>
      <c r="C150" s="32" t="s">
        <v>1706</v>
      </c>
      <c r="D150" s="32" t="s">
        <v>839</v>
      </c>
      <c r="E150" s="32" t="s">
        <v>1707</v>
      </c>
      <c r="F150" s="32" t="s">
        <v>359</v>
      </c>
      <c r="G150" s="32" t="s">
        <v>96</v>
      </c>
      <c r="H150" s="32" t="s">
        <v>148</v>
      </c>
      <c r="I150" s="32" t="s">
        <v>1708</v>
      </c>
      <c r="J150" s="32" t="s">
        <v>1709</v>
      </c>
      <c r="K150" s="32" t="s">
        <v>1700</v>
      </c>
      <c r="L150" s="32" t="s">
        <v>153</v>
      </c>
      <c r="M150" s="32" t="s">
        <v>153</v>
      </c>
      <c r="N150" s="32" t="s">
        <v>508</v>
      </c>
      <c r="O150" s="32" t="s">
        <v>153</v>
      </c>
      <c r="P150" s="32" t="s">
        <v>1701</v>
      </c>
      <c r="Q150" s="32" t="s">
        <v>1702</v>
      </c>
      <c r="R150" s="33" t="s">
        <v>1710</v>
      </c>
      <c r="S150" s="33" t="s">
        <v>290</v>
      </c>
      <c r="T150" s="32" t="s">
        <v>218</v>
      </c>
      <c r="U150" s="32" t="s">
        <v>419</v>
      </c>
      <c r="V150" s="32" t="s">
        <v>1550</v>
      </c>
      <c r="W150" s="32" t="s">
        <v>163</v>
      </c>
      <c r="X150" s="32" t="s">
        <v>164</v>
      </c>
      <c r="Y150" s="32" t="s">
        <v>165</v>
      </c>
      <c r="Z150" s="32" t="s">
        <v>166</v>
      </c>
      <c r="AA150" s="34">
        <f t="shared" si="12"/>
        <v>3</v>
      </c>
      <c r="AB150" s="34">
        <f t="shared" si="13"/>
        <v>10</v>
      </c>
      <c r="AC150" s="34">
        <f t="shared" si="14"/>
        <v>3</v>
      </c>
      <c r="AD150" s="34">
        <f t="shared" si="15"/>
        <v>16</v>
      </c>
      <c r="AE150" s="34">
        <v>0</v>
      </c>
      <c r="AF150" s="34" t="str">
        <f t="shared" si="16"/>
        <v>C</v>
      </c>
      <c r="AG150" s="35" t="s">
        <v>1711</v>
      </c>
      <c r="AH150" s="36">
        <f t="shared" si="17"/>
        <v>16.0015</v>
      </c>
    </row>
    <row r="151" spans="2:34" ht="23.25" x14ac:dyDescent="0.45">
      <c r="B151" s="32" t="s">
        <v>1712</v>
      </c>
      <c r="C151" s="32" t="s">
        <v>1713</v>
      </c>
      <c r="D151" s="32" t="s">
        <v>1626</v>
      </c>
      <c r="E151" s="32" t="s">
        <v>280</v>
      </c>
      <c r="F151" s="32" t="s">
        <v>280</v>
      </c>
      <c r="G151" s="32" t="s">
        <v>95</v>
      </c>
      <c r="H151" s="32" t="s">
        <v>148</v>
      </c>
      <c r="I151" s="32" t="s">
        <v>1714</v>
      </c>
      <c r="J151" s="32" t="s">
        <v>1715</v>
      </c>
      <c r="K151" s="32" t="s">
        <v>1716</v>
      </c>
      <c r="L151" s="32" t="s">
        <v>1717</v>
      </c>
      <c r="M151" s="32" t="s">
        <v>153</v>
      </c>
      <c r="N151" s="32" t="s">
        <v>508</v>
      </c>
      <c r="O151" s="32" t="s">
        <v>153</v>
      </c>
      <c r="P151" s="32" t="s">
        <v>1718</v>
      </c>
      <c r="Q151" s="32" t="s">
        <v>1719</v>
      </c>
      <c r="R151" s="33" t="s">
        <v>1720</v>
      </c>
      <c r="S151" s="33" t="s">
        <v>423</v>
      </c>
      <c r="T151" s="32" t="s">
        <v>218</v>
      </c>
      <c r="U151" s="32" t="s">
        <v>155</v>
      </c>
      <c r="V151" s="32" t="s">
        <v>1550</v>
      </c>
      <c r="W151" s="32" t="s">
        <v>163</v>
      </c>
      <c r="X151" s="32" t="s">
        <v>164</v>
      </c>
      <c r="Y151" s="32" t="s">
        <v>165</v>
      </c>
      <c r="Z151" s="32" t="s">
        <v>166</v>
      </c>
      <c r="AA151" s="34">
        <f t="shared" si="12"/>
        <v>3</v>
      </c>
      <c r="AB151" s="34">
        <f t="shared" si="13"/>
        <v>10</v>
      </c>
      <c r="AC151" s="34">
        <f t="shared" si="14"/>
        <v>3</v>
      </c>
      <c r="AD151" s="34">
        <f t="shared" si="15"/>
        <v>16</v>
      </c>
      <c r="AE151" s="34">
        <v>0</v>
      </c>
      <c r="AF151" s="34" t="str">
        <f t="shared" si="16"/>
        <v>C</v>
      </c>
      <c r="AG151" s="35" t="s">
        <v>1721</v>
      </c>
      <c r="AH151" s="36">
        <f t="shared" si="17"/>
        <v>16.00151</v>
      </c>
    </row>
    <row r="152" spans="2:34" ht="23.25" x14ac:dyDescent="0.45">
      <c r="B152" s="32" t="s">
        <v>1722</v>
      </c>
      <c r="C152" s="32" t="s">
        <v>1723</v>
      </c>
      <c r="D152" s="32" t="s">
        <v>1626</v>
      </c>
      <c r="E152" s="32" t="s">
        <v>1430</v>
      </c>
      <c r="F152" s="32" t="s">
        <v>1430</v>
      </c>
      <c r="G152" s="32" t="s">
        <v>95</v>
      </c>
      <c r="H152" s="32" t="s">
        <v>148</v>
      </c>
      <c r="I152" s="32" t="s">
        <v>1724</v>
      </c>
      <c r="J152" s="32" t="s">
        <v>1725</v>
      </c>
      <c r="K152" s="32" t="s">
        <v>1726</v>
      </c>
      <c r="L152" s="32" t="s">
        <v>153</v>
      </c>
      <c r="M152" s="32" t="s">
        <v>153</v>
      </c>
      <c r="N152" s="32" t="s">
        <v>508</v>
      </c>
      <c r="O152" s="32" t="s">
        <v>153</v>
      </c>
      <c r="P152" s="32" t="s">
        <v>1727</v>
      </c>
      <c r="Q152" s="32" t="s">
        <v>1728</v>
      </c>
      <c r="R152" s="33" t="s">
        <v>1729</v>
      </c>
      <c r="S152" s="33" t="s">
        <v>423</v>
      </c>
      <c r="T152" s="32" t="s">
        <v>218</v>
      </c>
      <c r="U152" s="32" t="s">
        <v>419</v>
      </c>
      <c r="V152" s="32" t="s">
        <v>1550</v>
      </c>
      <c r="W152" s="32" t="s">
        <v>163</v>
      </c>
      <c r="X152" s="32" t="s">
        <v>164</v>
      </c>
      <c r="Y152" s="32" t="s">
        <v>165</v>
      </c>
      <c r="Z152" s="32" t="s">
        <v>166</v>
      </c>
      <c r="AA152" s="34">
        <f t="shared" si="12"/>
        <v>3</v>
      </c>
      <c r="AB152" s="34">
        <f t="shared" si="13"/>
        <v>10</v>
      </c>
      <c r="AC152" s="34">
        <f t="shared" si="14"/>
        <v>3</v>
      </c>
      <c r="AD152" s="34">
        <f t="shared" si="15"/>
        <v>16</v>
      </c>
      <c r="AE152" s="34">
        <v>0</v>
      </c>
      <c r="AF152" s="34" t="str">
        <f t="shared" si="16"/>
        <v>C</v>
      </c>
      <c r="AG152" s="35" t="s">
        <v>1730</v>
      </c>
      <c r="AH152" s="36">
        <f t="shared" si="17"/>
        <v>16.001519999999999</v>
      </c>
    </row>
    <row r="153" spans="2:34" ht="23.25" x14ac:dyDescent="0.45">
      <c r="B153" s="32" t="s">
        <v>1731</v>
      </c>
      <c r="C153" s="32" t="s">
        <v>1732</v>
      </c>
      <c r="D153" s="32" t="s">
        <v>1626</v>
      </c>
      <c r="E153" s="32" t="s">
        <v>1733</v>
      </c>
      <c r="F153" s="32" t="s">
        <v>1733</v>
      </c>
      <c r="G153" s="32" t="s">
        <v>95</v>
      </c>
      <c r="H153" s="32" t="s">
        <v>148</v>
      </c>
      <c r="I153" s="32" t="s">
        <v>1734</v>
      </c>
      <c r="J153" s="32" t="s">
        <v>1735</v>
      </c>
      <c r="K153" s="32" t="s">
        <v>1736</v>
      </c>
      <c r="L153" s="32" t="s">
        <v>153</v>
      </c>
      <c r="M153" s="32" t="s">
        <v>153</v>
      </c>
      <c r="N153" s="32" t="s">
        <v>508</v>
      </c>
      <c r="O153" s="32" t="s">
        <v>153</v>
      </c>
      <c r="P153" s="32" t="s">
        <v>1737</v>
      </c>
      <c r="Q153" s="32" t="s">
        <v>1738</v>
      </c>
      <c r="R153" s="33" t="s">
        <v>1739</v>
      </c>
      <c r="S153" s="33" t="s">
        <v>1740</v>
      </c>
      <c r="T153" s="32" t="s">
        <v>218</v>
      </c>
      <c r="U153" s="32" t="s">
        <v>419</v>
      </c>
      <c r="V153" s="32" t="s">
        <v>1550</v>
      </c>
      <c r="W153" s="32" t="s">
        <v>437</v>
      </c>
      <c r="X153" s="32" t="s">
        <v>164</v>
      </c>
      <c r="Y153" s="32" t="s">
        <v>1741</v>
      </c>
      <c r="Z153" s="32" t="s">
        <v>166</v>
      </c>
      <c r="AA153" s="34">
        <f t="shared" si="12"/>
        <v>3</v>
      </c>
      <c r="AB153" s="34">
        <f t="shared" si="13"/>
        <v>10</v>
      </c>
      <c r="AC153" s="34">
        <f t="shared" si="14"/>
        <v>6</v>
      </c>
      <c r="AD153" s="34">
        <f t="shared" si="15"/>
        <v>19</v>
      </c>
      <c r="AE153" s="34">
        <v>1</v>
      </c>
      <c r="AF153" s="34" t="str">
        <f t="shared" si="16"/>
        <v>B</v>
      </c>
      <c r="AG153" s="35" t="s">
        <v>1742</v>
      </c>
      <c r="AH153" s="36">
        <f t="shared" si="17"/>
        <v>19.001529999999999</v>
      </c>
    </row>
    <row r="154" spans="2:34" ht="34.9" x14ac:dyDescent="0.45">
      <c r="B154" s="32" t="s">
        <v>1743</v>
      </c>
      <c r="C154" s="32" t="s">
        <v>1744</v>
      </c>
      <c r="D154" s="32" t="s">
        <v>1745</v>
      </c>
      <c r="E154" s="32" t="s">
        <v>280</v>
      </c>
      <c r="F154" s="32" t="s">
        <v>280</v>
      </c>
      <c r="G154" s="32" t="s">
        <v>95</v>
      </c>
      <c r="H154" s="32" t="s">
        <v>148</v>
      </c>
      <c r="I154" s="32" t="s">
        <v>281</v>
      </c>
      <c r="J154" s="32" t="s">
        <v>282</v>
      </c>
      <c r="K154" s="32" t="s">
        <v>283</v>
      </c>
      <c r="L154" s="32" t="s">
        <v>284</v>
      </c>
      <c r="M154" s="32" t="s">
        <v>153</v>
      </c>
      <c r="N154" s="32" t="s">
        <v>1746</v>
      </c>
      <c r="O154" s="32" t="s">
        <v>153</v>
      </c>
      <c r="P154" s="32" t="s">
        <v>287</v>
      </c>
      <c r="Q154" s="32" t="s">
        <v>288</v>
      </c>
      <c r="R154" s="33" t="s">
        <v>1747</v>
      </c>
      <c r="S154" s="33" t="s">
        <v>423</v>
      </c>
      <c r="T154" s="32" t="s">
        <v>218</v>
      </c>
      <c r="U154" s="32" t="s">
        <v>161</v>
      </c>
      <c r="V154" s="32" t="s">
        <v>1748</v>
      </c>
      <c r="W154" s="32" t="s">
        <v>163</v>
      </c>
      <c r="X154" s="32" t="s">
        <v>164</v>
      </c>
      <c r="Y154" s="32" t="s">
        <v>165</v>
      </c>
      <c r="Z154" s="32" t="s">
        <v>166</v>
      </c>
      <c r="AA154" s="34">
        <f t="shared" si="12"/>
        <v>3</v>
      </c>
      <c r="AB154" s="34">
        <f t="shared" si="13"/>
        <v>10</v>
      </c>
      <c r="AC154" s="34">
        <f t="shared" si="14"/>
        <v>3</v>
      </c>
      <c r="AD154" s="34">
        <f t="shared" si="15"/>
        <v>16</v>
      </c>
      <c r="AE154" s="34">
        <v>0</v>
      </c>
      <c r="AF154" s="34" t="str">
        <f t="shared" si="16"/>
        <v>C</v>
      </c>
      <c r="AG154" s="35" t="s">
        <v>1749</v>
      </c>
      <c r="AH154" s="36">
        <f t="shared" si="17"/>
        <v>16.001539999999999</v>
      </c>
    </row>
    <row r="155" spans="2:34" ht="23.25" x14ac:dyDescent="0.45">
      <c r="B155" s="32" t="s">
        <v>1750</v>
      </c>
      <c r="C155" s="32" t="s">
        <v>1751</v>
      </c>
      <c r="D155" s="32" t="s">
        <v>1626</v>
      </c>
      <c r="E155" s="32" t="s">
        <v>428</v>
      </c>
      <c r="F155" s="32" t="s">
        <v>428</v>
      </c>
      <c r="G155" s="32" t="s">
        <v>98</v>
      </c>
      <c r="H155" s="32" t="s">
        <v>148</v>
      </c>
      <c r="I155" s="32" t="s">
        <v>1752</v>
      </c>
      <c r="J155" s="32" t="s">
        <v>1753</v>
      </c>
      <c r="K155" s="32" t="s">
        <v>1754</v>
      </c>
      <c r="L155" s="32" t="s">
        <v>1755</v>
      </c>
      <c r="M155" s="32" t="s">
        <v>153</v>
      </c>
      <c r="N155" s="32" t="s">
        <v>508</v>
      </c>
      <c r="O155" s="32" t="s">
        <v>153</v>
      </c>
      <c r="P155" s="32" t="s">
        <v>1756</v>
      </c>
      <c r="Q155" s="32" t="s">
        <v>1757</v>
      </c>
      <c r="R155" s="33" t="s">
        <v>1758</v>
      </c>
      <c r="S155" s="33" t="s">
        <v>423</v>
      </c>
      <c r="T155" s="32" t="s">
        <v>218</v>
      </c>
      <c r="U155" s="32" t="s">
        <v>419</v>
      </c>
      <c r="V155" s="32" t="s">
        <v>1550</v>
      </c>
      <c r="W155" s="32" t="s">
        <v>163</v>
      </c>
      <c r="X155" s="32" t="s">
        <v>164</v>
      </c>
      <c r="Y155" s="32" t="s">
        <v>165</v>
      </c>
      <c r="Z155" s="32" t="s">
        <v>166</v>
      </c>
      <c r="AA155" s="34">
        <f t="shared" si="12"/>
        <v>3</v>
      </c>
      <c r="AB155" s="34">
        <f t="shared" si="13"/>
        <v>10</v>
      </c>
      <c r="AC155" s="34">
        <f t="shared" si="14"/>
        <v>3</v>
      </c>
      <c r="AD155" s="34">
        <f t="shared" si="15"/>
        <v>16</v>
      </c>
      <c r="AE155" s="34">
        <v>0</v>
      </c>
      <c r="AF155" s="34" t="str">
        <f t="shared" si="16"/>
        <v>C</v>
      </c>
      <c r="AG155" s="35" t="s">
        <v>1759</v>
      </c>
      <c r="AH155" s="36">
        <f t="shared" si="17"/>
        <v>16.001550000000002</v>
      </c>
    </row>
    <row r="156" spans="2:34" ht="46.5" x14ac:dyDescent="0.45">
      <c r="B156" s="32" t="s">
        <v>1760</v>
      </c>
      <c r="C156" s="32" t="s">
        <v>1761</v>
      </c>
      <c r="D156" s="32" t="s">
        <v>1762</v>
      </c>
      <c r="E156" s="32" t="s">
        <v>413</v>
      </c>
      <c r="F156" s="32" t="s">
        <v>413</v>
      </c>
      <c r="G156" s="32" t="s">
        <v>98</v>
      </c>
      <c r="H156" s="32" t="s">
        <v>148</v>
      </c>
      <c r="I156" s="32" t="s">
        <v>1177</v>
      </c>
      <c r="J156" s="32" t="s">
        <v>1178</v>
      </c>
      <c r="K156" s="32" t="s">
        <v>1179</v>
      </c>
      <c r="L156" s="32" t="s">
        <v>1180</v>
      </c>
      <c r="M156" s="32" t="s">
        <v>153</v>
      </c>
      <c r="N156" s="32" t="s">
        <v>508</v>
      </c>
      <c r="O156" s="32" t="s">
        <v>153</v>
      </c>
      <c r="P156" s="32" t="s">
        <v>1181</v>
      </c>
      <c r="Q156" s="32" t="s">
        <v>1182</v>
      </c>
      <c r="R156" s="33" t="s">
        <v>1763</v>
      </c>
      <c r="S156" s="33" t="s">
        <v>1740</v>
      </c>
      <c r="T156" s="32" t="s">
        <v>218</v>
      </c>
      <c r="U156" s="32" t="s">
        <v>161</v>
      </c>
      <c r="V156" s="32" t="s">
        <v>1764</v>
      </c>
      <c r="W156" s="32" t="s">
        <v>580</v>
      </c>
      <c r="X156" s="32" t="s">
        <v>164</v>
      </c>
      <c r="Y156" s="32" t="s">
        <v>1765</v>
      </c>
      <c r="Z156" s="32" t="s">
        <v>166</v>
      </c>
      <c r="AA156" s="34">
        <f t="shared" si="12"/>
        <v>3</v>
      </c>
      <c r="AB156" s="34">
        <f t="shared" si="13"/>
        <v>10</v>
      </c>
      <c r="AC156" s="34">
        <f t="shared" si="14"/>
        <v>6</v>
      </c>
      <c r="AD156" s="34">
        <f t="shared" si="15"/>
        <v>19</v>
      </c>
      <c r="AE156" s="34">
        <v>1</v>
      </c>
      <c r="AF156" s="34" t="str">
        <f t="shared" si="16"/>
        <v>B</v>
      </c>
      <c r="AG156" s="35" t="s">
        <v>1766</v>
      </c>
      <c r="AH156" s="36">
        <f t="shared" si="17"/>
        <v>19.001560000000001</v>
      </c>
    </row>
    <row r="157" spans="2:34" ht="23.25" x14ac:dyDescent="0.45">
      <c r="B157" s="32" t="s">
        <v>1767</v>
      </c>
      <c r="C157" s="32" t="s">
        <v>1768</v>
      </c>
      <c r="D157" s="32" t="s">
        <v>1626</v>
      </c>
      <c r="E157" s="32" t="s">
        <v>442</v>
      </c>
      <c r="F157" s="32" t="s">
        <v>442</v>
      </c>
      <c r="G157" s="32" t="s">
        <v>100</v>
      </c>
      <c r="H157" s="32" t="s">
        <v>148</v>
      </c>
      <c r="I157" s="32" t="s">
        <v>1769</v>
      </c>
      <c r="J157" s="32" t="s">
        <v>1770</v>
      </c>
      <c r="K157" s="32" t="s">
        <v>1771</v>
      </c>
      <c r="L157" s="32" t="s">
        <v>153</v>
      </c>
      <c r="M157" s="32" t="s">
        <v>153</v>
      </c>
      <c r="N157" s="32" t="s">
        <v>508</v>
      </c>
      <c r="O157" s="32" t="s">
        <v>153</v>
      </c>
      <c r="P157" s="32" t="s">
        <v>1772</v>
      </c>
      <c r="Q157" s="32" t="s">
        <v>1773</v>
      </c>
      <c r="R157" s="33" t="s">
        <v>1774</v>
      </c>
      <c r="S157" s="33" t="s">
        <v>423</v>
      </c>
      <c r="T157" s="32" t="s">
        <v>218</v>
      </c>
      <c r="U157" s="32" t="s">
        <v>419</v>
      </c>
      <c r="V157" s="32" t="s">
        <v>1550</v>
      </c>
      <c r="W157" s="32" t="s">
        <v>163</v>
      </c>
      <c r="X157" s="32" t="s">
        <v>164</v>
      </c>
      <c r="Y157" s="32" t="s">
        <v>165</v>
      </c>
      <c r="Z157" s="32" t="s">
        <v>166</v>
      </c>
      <c r="AA157" s="34">
        <f t="shared" si="12"/>
        <v>3</v>
      </c>
      <c r="AB157" s="34">
        <f t="shared" si="13"/>
        <v>10</v>
      </c>
      <c r="AC157" s="34">
        <f t="shared" si="14"/>
        <v>3</v>
      </c>
      <c r="AD157" s="34">
        <f t="shared" si="15"/>
        <v>16</v>
      </c>
      <c r="AE157" s="34">
        <v>0</v>
      </c>
      <c r="AF157" s="34" t="str">
        <f t="shared" si="16"/>
        <v>C</v>
      </c>
      <c r="AG157" s="35" t="s">
        <v>1775</v>
      </c>
      <c r="AH157" s="36">
        <f t="shared" si="17"/>
        <v>16.001570000000001</v>
      </c>
    </row>
    <row r="158" spans="2:34" ht="23.25" x14ac:dyDescent="0.45">
      <c r="B158" s="32" t="s">
        <v>1776</v>
      </c>
      <c r="C158" s="32" t="s">
        <v>1777</v>
      </c>
      <c r="D158" s="32" t="s">
        <v>1626</v>
      </c>
      <c r="E158" s="32" t="s">
        <v>466</v>
      </c>
      <c r="F158" s="32" t="s">
        <v>466</v>
      </c>
      <c r="G158" s="32" t="s">
        <v>99</v>
      </c>
      <c r="H158" s="32" t="s">
        <v>148</v>
      </c>
      <c r="I158" s="32" t="s">
        <v>1778</v>
      </c>
      <c r="J158" s="32" t="s">
        <v>1779</v>
      </c>
      <c r="K158" s="32" t="s">
        <v>1780</v>
      </c>
      <c r="L158" s="32" t="s">
        <v>1781</v>
      </c>
      <c r="M158" s="32" t="s">
        <v>153</v>
      </c>
      <c r="N158" s="32" t="s">
        <v>508</v>
      </c>
      <c r="O158" s="32" t="s">
        <v>153</v>
      </c>
      <c r="P158" s="32" t="s">
        <v>1782</v>
      </c>
      <c r="Q158" s="32" t="s">
        <v>1783</v>
      </c>
      <c r="R158" s="33" t="s">
        <v>1784</v>
      </c>
      <c r="S158" s="33" t="s">
        <v>423</v>
      </c>
      <c r="T158" s="32" t="s">
        <v>218</v>
      </c>
      <c r="U158" s="32" t="s">
        <v>419</v>
      </c>
      <c r="V158" s="32" t="s">
        <v>1550</v>
      </c>
      <c r="W158" s="32" t="s">
        <v>163</v>
      </c>
      <c r="X158" s="32" t="s">
        <v>164</v>
      </c>
      <c r="Y158" s="32" t="s">
        <v>165</v>
      </c>
      <c r="Z158" s="32" t="s">
        <v>166</v>
      </c>
      <c r="AA158" s="34">
        <f t="shared" si="12"/>
        <v>3</v>
      </c>
      <c r="AB158" s="34">
        <f t="shared" si="13"/>
        <v>10</v>
      </c>
      <c r="AC158" s="34">
        <f t="shared" si="14"/>
        <v>3</v>
      </c>
      <c r="AD158" s="34">
        <f t="shared" si="15"/>
        <v>16</v>
      </c>
      <c r="AE158" s="34">
        <v>0</v>
      </c>
      <c r="AF158" s="34" t="str">
        <f t="shared" si="16"/>
        <v>C</v>
      </c>
      <c r="AG158" s="35" t="s">
        <v>1785</v>
      </c>
      <c r="AH158" s="36">
        <f t="shared" si="17"/>
        <v>16.001580000000001</v>
      </c>
    </row>
    <row r="159" spans="2:34" ht="34.9" x14ac:dyDescent="0.45">
      <c r="B159" s="32" t="s">
        <v>1786</v>
      </c>
      <c r="C159" s="32" t="s">
        <v>1787</v>
      </c>
      <c r="D159" s="32" t="s">
        <v>1788</v>
      </c>
      <c r="E159" s="32" t="s">
        <v>491</v>
      </c>
      <c r="F159" s="32" t="s">
        <v>491</v>
      </c>
      <c r="G159" s="32" t="s">
        <v>101</v>
      </c>
      <c r="H159" s="32" t="s">
        <v>148</v>
      </c>
      <c r="I159" s="32" t="s">
        <v>1235</v>
      </c>
      <c r="J159" s="32" t="s">
        <v>153</v>
      </c>
      <c r="K159" s="32" t="s">
        <v>153</v>
      </c>
      <c r="L159" s="32" t="s">
        <v>153</v>
      </c>
      <c r="M159" s="32" t="s">
        <v>153</v>
      </c>
      <c r="N159" s="32" t="s">
        <v>508</v>
      </c>
      <c r="O159" s="32" t="s">
        <v>153</v>
      </c>
      <c r="P159" s="32" t="s">
        <v>153</v>
      </c>
      <c r="Q159" s="32" t="s">
        <v>153</v>
      </c>
      <c r="R159" s="33" t="s">
        <v>1789</v>
      </c>
      <c r="S159" s="33" t="s">
        <v>423</v>
      </c>
      <c r="T159" s="32" t="s">
        <v>160</v>
      </c>
      <c r="U159" s="32" t="s">
        <v>419</v>
      </c>
      <c r="V159" s="32" t="s">
        <v>1790</v>
      </c>
      <c r="W159" s="32" t="s">
        <v>163</v>
      </c>
      <c r="X159" s="32" t="s">
        <v>164</v>
      </c>
      <c r="Y159" s="32" t="s">
        <v>165</v>
      </c>
      <c r="Z159" s="32" t="s">
        <v>166</v>
      </c>
      <c r="AA159" s="34">
        <f t="shared" si="12"/>
        <v>3</v>
      </c>
      <c r="AB159" s="34">
        <f t="shared" si="13"/>
        <v>10</v>
      </c>
      <c r="AC159" s="34">
        <f t="shared" si="14"/>
        <v>3</v>
      </c>
      <c r="AD159" s="34">
        <f t="shared" si="15"/>
        <v>16</v>
      </c>
      <c r="AE159" s="34">
        <v>0</v>
      </c>
      <c r="AF159" s="34" t="str">
        <f t="shared" si="16"/>
        <v>C</v>
      </c>
      <c r="AG159" s="35" t="s">
        <v>1791</v>
      </c>
      <c r="AH159" s="36">
        <f t="shared" si="17"/>
        <v>16.00159</v>
      </c>
    </row>
    <row r="160" spans="2:34" ht="34.9" x14ac:dyDescent="0.45">
      <c r="B160" s="32" t="s">
        <v>1792</v>
      </c>
      <c r="C160" s="32" t="s">
        <v>1793</v>
      </c>
      <c r="D160" s="32" t="s">
        <v>146</v>
      </c>
      <c r="E160" s="32" t="s">
        <v>1794</v>
      </c>
      <c r="F160" s="32" t="s">
        <v>1794</v>
      </c>
      <c r="G160" s="32" t="s">
        <v>102</v>
      </c>
      <c r="H160" s="32" t="s">
        <v>1795</v>
      </c>
      <c r="I160" s="32" t="s">
        <v>1796</v>
      </c>
      <c r="J160" s="32" t="s">
        <v>1797</v>
      </c>
      <c r="K160" s="32" t="s">
        <v>1798</v>
      </c>
      <c r="L160" s="32" t="s">
        <v>1799</v>
      </c>
      <c r="M160" s="32" t="s">
        <v>153</v>
      </c>
      <c r="N160" s="32" t="s">
        <v>154</v>
      </c>
      <c r="O160" s="32" t="s">
        <v>419</v>
      </c>
      <c r="P160" s="32" t="s">
        <v>1800</v>
      </c>
      <c r="Q160" s="32" t="s">
        <v>1801</v>
      </c>
      <c r="R160" s="33" t="s">
        <v>1802</v>
      </c>
      <c r="S160" s="33" t="s">
        <v>1803</v>
      </c>
      <c r="T160" s="32" t="s">
        <v>160</v>
      </c>
      <c r="U160" s="32" t="s">
        <v>161</v>
      </c>
      <c r="V160" s="32" t="s">
        <v>1804</v>
      </c>
      <c r="W160" s="32" t="s">
        <v>437</v>
      </c>
      <c r="X160" s="32" t="s">
        <v>164</v>
      </c>
      <c r="Y160" s="32" t="s">
        <v>1805</v>
      </c>
      <c r="Z160" s="32" t="s">
        <v>166</v>
      </c>
      <c r="AA160" s="34">
        <f t="shared" si="12"/>
        <v>7</v>
      </c>
      <c r="AB160" s="34">
        <f t="shared" si="13"/>
        <v>10</v>
      </c>
      <c r="AC160" s="34">
        <f t="shared" si="14"/>
        <v>6</v>
      </c>
      <c r="AD160" s="34">
        <f t="shared" si="15"/>
        <v>23</v>
      </c>
      <c r="AE160" s="34">
        <v>2</v>
      </c>
      <c r="AF160" s="34" t="str">
        <f t="shared" si="16"/>
        <v>B</v>
      </c>
      <c r="AG160" s="35"/>
      <c r="AH160" s="36">
        <f t="shared" si="17"/>
        <v>23.0016</v>
      </c>
    </row>
    <row r="161" spans="2:34" ht="46.5" x14ac:dyDescent="0.45">
      <c r="B161" s="32" t="s">
        <v>1806</v>
      </c>
      <c r="C161" s="32" t="s">
        <v>1807</v>
      </c>
      <c r="D161" s="32" t="s">
        <v>1808</v>
      </c>
      <c r="E161" s="32" t="s">
        <v>1794</v>
      </c>
      <c r="F161" s="32" t="s">
        <v>1794</v>
      </c>
      <c r="G161" s="32" t="s">
        <v>102</v>
      </c>
      <c r="H161" s="32" t="s">
        <v>1795</v>
      </c>
      <c r="I161" s="32" t="s">
        <v>1809</v>
      </c>
      <c r="J161" s="32" t="s">
        <v>1810</v>
      </c>
      <c r="K161" s="32" t="s">
        <v>1811</v>
      </c>
      <c r="L161" s="32" t="s">
        <v>1812</v>
      </c>
      <c r="M161" s="32" t="s">
        <v>153</v>
      </c>
      <c r="N161" s="32" t="s">
        <v>154</v>
      </c>
      <c r="O161" s="32" t="s">
        <v>419</v>
      </c>
      <c r="P161" s="32" t="s">
        <v>1813</v>
      </c>
      <c r="Q161" s="32" t="s">
        <v>1814</v>
      </c>
      <c r="R161" s="33" t="s">
        <v>1815</v>
      </c>
      <c r="S161" s="33" t="s">
        <v>1816</v>
      </c>
      <c r="T161" s="32" t="s">
        <v>203</v>
      </c>
      <c r="U161" s="32" t="s">
        <v>161</v>
      </c>
      <c r="V161" s="32" t="s">
        <v>1804</v>
      </c>
      <c r="W161" s="32" t="s">
        <v>163</v>
      </c>
      <c r="X161" s="32" t="s">
        <v>164</v>
      </c>
      <c r="Y161" s="32" t="s">
        <v>165</v>
      </c>
      <c r="Z161" s="32" t="s">
        <v>166</v>
      </c>
      <c r="AA161" s="34">
        <f t="shared" si="12"/>
        <v>7</v>
      </c>
      <c r="AB161" s="34">
        <f t="shared" si="13"/>
        <v>10</v>
      </c>
      <c r="AC161" s="34">
        <f t="shared" si="14"/>
        <v>3</v>
      </c>
      <c r="AD161" s="34">
        <f t="shared" si="15"/>
        <v>20</v>
      </c>
      <c r="AE161" s="34">
        <v>1</v>
      </c>
      <c r="AF161" s="34" t="str">
        <f t="shared" si="16"/>
        <v>B</v>
      </c>
      <c r="AG161" s="35"/>
      <c r="AH161" s="36">
        <f t="shared" si="17"/>
        <v>20.001609999999999</v>
      </c>
    </row>
    <row r="162" spans="2:34" ht="34.9" x14ac:dyDescent="0.45">
      <c r="B162" s="32" t="s">
        <v>1817</v>
      </c>
      <c r="C162" s="32" t="s">
        <v>1818</v>
      </c>
      <c r="D162" s="32" t="s">
        <v>146</v>
      </c>
      <c r="E162" s="32" t="s">
        <v>1794</v>
      </c>
      <c r="F162" s="32" t="s">
        <v>1794</v>
      </c>
      <c r="G162" s="32" t="s">
        <v>102</v>
      </c>
      <c r="H162" s="32" t="s">
        <v>1819</v>
      </c>
      <c r="I162" s="32" t="s">
        <v>1820</v>
      </c>
      <c r="J162" s="32" t="s">
        <v>1821</v>
      </c>
      <c r="K162" s="32" t="s">
        <v>1822</v>
      </c>
      <c r="L162" s="32" t="s">
        <v>1823</v>
      </c>
      <c r="M162" s="32" t="s">
        <v>153</v>
      </c>
      <c r="N162" s="32" t="s">
        <v>154</v>
      </c>
      <c r="O162" s="32" t="s">
        <v>419</v>
      </c>
      <c r="P162" s="32" t="s">
        <v>1824</v>
      </c>
      <c r="Q162" s="32" t="s">
        <v>1825</v>
      </c>
      <c r="R162" s="33" t="s">
        <v>1826</v>
      </c>
      <c r="S162" s="33" t="s">
        <v>1816</v>
      </c>
      <c r="T162" s="32" t="s">
        <v>218</v>
      </c>
      <c r="U162" s="32" t="s">
        <v>161</v>
      </c>
      <c r="V162" s="32" t="s">
        <v>1827</v>
      </c>
      <c r="W162" s="32" t="s">
        <v>163</v>
      </c>
      <c r="X162" s="32" t="s">
        <v>164</v>
      </c>
      <c r="Y162" s="32" t="s">
        <v>165</v>
      </c>
      <c r="Z162" s="32" t="s">
        <v>166</v>
      </c>
      <c r="AA162" s="34">
        <f t="shared" si="12"/>
        <v>7</v>
      </c>
      <c r="AB162" s="34">
        <f t="shared" si="13"/>
        <v>10</v>
      </c>
      <c r="AC162" s="34">
        <f t="shared" si="14"/>
        <v>3</v>
      </c>
      <c r="AD162" s="34">
        <f t="shared" si="15"/>
        <v>20</v>
      </c>
      <c r="AE162" s="34">
        <v>1</v>
      </c>
      <c r="AF162" s="34" t="str">
        <f t="shared" si="16"/>
        <v>B</v>
      </c>
      <c r="AG162" s="35"/>
      <c r="AH162" s="36">
        <f t="shared" si="17"/>
        <v>20.001619999999999</v>
      </c>
    </row>
    <row r="163" spans="2:34" ht="34.9" x14ac:dyDescent="0.45">
      <c r="B163" s="32" t="s">
        <v>1828</v>
      </c>
      <c r="C163" s="32" t="s">
        <v>1829</v>
      </c>
      <c r="D163" s="32" t="s">
        <v>170</v>
      </c>
      <c r="E163" s="32" t="s">
        <v>1794</v>
      </c>
      <c r="F163" s="32" t="s">
        <v>1794</v>
      </c>
      <c r="G163" s="32" t="s">
        <v>102</v>
      </c>
      <c r="H163" s="32" t="s">
        <v>1830</v>
      </c>
      <c r="I163" s="32" t="s">
        <v>1831</v>
      </c>
      <c r="J163" s="32" t="s">
        <v>1832</v>
      </c>
      <c r="K163" s="32" t="s">
        <v>1833</v>
      </c>
      <c r="L163" s="32" t="s">
        <v>1834</v>
      </c>
      <c r="M163" s="32" t="s">
        <v>153</v>
      </c>
      <c r="N163" s="32" t="s">
        <v>154</v>
      </c>
      <c r="O163" s="32" t="s">
        <v>419</v>
      </c>
      <c r="P163" s="32" t="s">
        <v>1835</v>
      </c>
      <c r="Q163" s="32" t="s">
        <v>1836</v>
      </c>
      <c r="R163" s="33" t="s">
        <v>1837</v>
      </c>
      <c r="S163" s="33" t="s">
        <v>1803</v>
      </c>
      <c r="T163" s="32" t="s">
        <v>218</v>
      </c>
      <c r="U163" s="32" t="s">
        <v>161</v>
      </c>
      <c r="V163" s="32" t="s">
        <v>1838</v>
      </c>
      <c r="W163" s="32" t="s">
        <v>437</v>
      </c>
      <c r="X163" s="32" t="s">
        <v>164</v>
      </c>
      <c r="Y163" s="32" t="s">
        <v>1839</v>
      </c>
      <c r="Z163" s="32" t="s">
        <v>166</v>
      </c>
      <c r="AA163" s="34">
        <f t="shared" si="12"/>
        <v>7</v>
      </c>
      <c r="AB163" s="34">
        <f t="shared" si="13"/>
        <v>10</v>
      </c>
      <c r="AC163" s="34">
        <f t="shared" si="14"/>
        <v>6</v>
      </c>
      <c r="AD163" s="34">
        <f t="shared" si="15"/>
        <v>23</v>
      </c>
      <c r="AE163" s="34">
        <v>2</v>
      </c>
      <c r="AF163" s="34" t="str">
        <f t="shared" si="16"/>
        <v>B</v>
      </c>
      <c r="AG163" s="35"/>
      <c r="AH163" s="36">
        <f t="shared" si="17"/>
        <v>23.001629999999999</v>
      </c>
    </row>
    <row r="164" spans="2:34" ht="34.9" x14ac:dyDescent="0.45">
      <c r="B164" s="32" t="s">
        <v>1840</v>
      </c>
      <c r="C164" s="32" t="s">
        <v>1841</v>
      </c>
      <c r="D164" s="32" t="s">
        <v>1842</v>
      </c>
      <c r="E164" s="32" t="s">
        <v>1794</v>
      </c>
      <c r="F164" s="32" t="s">
        <v>1794</v>
      </c>
      <c r="G164" s="32" t="s">
        <v>102</v>
      </c>
      <c r="H164" s="32" t="s">
        <v>1843</v>
      </c>
      <c r="I164" s="32" t="s">
        <v>1844</v>
      </c>
      <c r="J164" s="32" t="s">
        <v>1845</v>
      </c>
      <c r="K164" s="32" t="s">
        <v>1846</v>
      </c>
      <c r="L164" s="32" t="s">
        <v>1847</v>
      </c>
      <c r="M164" s="32" t="s">
        <v>153</v>
      </c>
      <c r="N164" s="32" t="s">
        <v>154</v>
      </c>
      <c r="O164" s="32" t="s">
        <v>1848</v>
      </c>
      <c r="P164" s="32" t="s">
        <v>153</v>
      </c>
      <c r="Q164" s="32" t="s">
        <v>153</v>
      </c>
      <c r="R164" s="33" t="s">
        <v>1849</v>
      </c>
      <c r="S164" s="33" t="s">
        <v>1816</v>
      </c>
      <c r="T164" s="32" t="s">
        <v>218</v>
      </c>
      <c r="U164" s="32" t="s">
        <v>161</v>
      </c>
      <c r="V164" s="32" t="s">
        <v>1850</v>
      </c>
      <c r="W164" s="32" t="s">
        <v>163</v>
      </c>
      <c r="X164" s="32" t="s">
        <v>164</v>
      </c>
      <c r="Y164" s="32" t="s">
        <v>165</v>
      </c>
      <c r="Z164" s="32" t="s">
        <v>166</v>
      </c>
      <c r="AA164" s="34">
        <f t="shared" si="12"/>
        <v>7</v>
      </c>
      <c r="AB164" s="34">
        <f t="shared" si="13"/>
        <v>10</v>
      </c>
      <c r="AC164" s="34">
        <f t="shared" si="14"/>
        <v>3</v>
      </c>
      <c r="AD164" s="34">
        <f t="shared" si="15"/>
        <v>20</v>
      </c>
      <c r="AE164" s="34">
        <v>1</v>
      </c>
      <c r="AF164" s="34" t="str">
        <f t="shared" si="16"/>
        <v>B</v>
      </c>
      <c r="AG164" s="35"/>
      <c r="AH164" s="36">
        <f t="shared" si="17"/>
        <v>20.001639999999998</v>
      </c>
    </row>
    <row r="165" spans="2:34" ht="23.25" x14ac:dyDescent="0.45">
      <c r="B165" s="32" t="s">
        <v>1851</v>
      </c>
      <c r="C165" s="32" t="s">
        <v>1852</v>
      </c>
      <c r="D165" s="32" t="s">
        <v>182</v>
      </c>
      <c r="E165" s="32" t="s">
        <v>1853</v>
      </c>
      <c r="F165" s="32" t="s">
        <v>1794</v>
      </c>
      <c r="G165" s="32" t="s">
        <v>102</v>
      </c>
      <c r="H165" s="32" t="s">
        <v>1854</v>
      </c>
      <c r="I165" s="32" t="s">
        <v>1855</v>
      </c>
      <c r="J165" s="32" t="s">
        <v>1856</v>
      </c>
      <c r="K165" s="32" t="s">
        <v>1857</v>
      </c>
      <c r="L165" s="32" t="s">
        <v>1858</v>
      </c>
      <c r="M165" s="32" t="s">
        <v>153</v>
      </c>
      <c r="N165" s="32" t="s">
        <v>154</v>
      </c>
      <c r="O165" s="32" t="s">
        <v>419</v>
      </c>
      <c r="P165" s="32" t="s">
        <v>1859</v>
      </c>
      <c r="Q165" s="32" t="s">
        <v>1860</v>
      </c>
      <c r="R165" s="33" t="s">
        <v>1861</v>
      </c>
      <c r="S165" s="33" t="s">
        <v>1816</v>
      </c>
      <c r="T165" s="32" t="s">
        <v>218</v>
      </c>
      <c r="U165" s="32" t="s">
        <v>161</v>
      </c>
      <c r="V165" s="32" t="s">
        <v>1862</v>
      </c>
      <c r="W165" s="32" t="s">
        <v>163</v>
      </c>
      <c r="X165" s="32" t="s">
        <v>164</v>
      </c>
      <c r="Y165" s="32" t="s">
        <v>165</v>
      </c>
      <c r="Z165" s="32" t="s">
        <v>166</v>
      </c>
      <c r="AA165" s="34">
        <f t="shared" si="12"/>
        <v>7</v>
      </c>
      <c r="AB165" s="34">
        <f t="shared" si="13"/>
        <v>10</v>
      </c>
      <c r="AC165" s="34">
        <f t="shared" si="14"/>
        <v>3</v>
      </c>
      <c r="AD165" s="34">
        <f t="shared" si="15"/>
        <v>20</v>
      </c>
      <c r="AE165" s="34">
        <v>1</v>
      </c>
      <c r="AF165" s="34" t="str">
        <f t="shared" si="16"/>
        <v>B</v>
      </c>
      <c r="AG165" s="35"/>
      <c r="AH165" s="36">
        <f t="shared" si="17"/>
        <v>20.001650000000001</v>
      </c>
    </row>
    <row r="166" spans="2:34" ht="34.9" x14ac:dyDescent="0.45">
      <c r="B166" s="32" t="s">
        <v>1863</v>
      </c>
      <c r="C166" s="32" t="s">
        <v>1864</v>
      </c>
      <c r="D166" s="32" t="s">
        <v>1865</v>
      </c>
      <c r="E166" s="32" t="s">
        <v>1866</v>
      </c>
      <c r="F166" s="32" t="s">
        <v>1794</v>
      </c>
      <c r="G166" s="32" t="s">
        <v>102</v>
      </c>
      <c r="H166" s="32" t="s">
        <v>1867</v>
      </c>
      <c r="I166" s="32" t="s">
        <v>1868</v>
      </c>
      <c r="J166" s="32" t="s">
        <v>1869</v>
      </c>
      <c r="K166" s="32" t="s">
        <v>1870</v>
      </c>
      <c r="L166" s="32" t="s">
        <v>1871</v>
      </c>
      <c r="M166" s="32" t="s">
        <v>153</v>
      </c>
      <c r="N166" s="32" t="s">
        <v>154</v>
      </c>
      <c r="O166" s="32" t="s">
        <v>155</v>
      </c>
      <c r="P166" s="32" t="s">
        <v>1872</v>
      </c>
      <c r="Q166" s="32" t="s">
        <v>1873</v>
      </c>
      <c r="R166" s="33" t="s">
        <v>1874</v>
      </c>
      <c r="S166" s="33" t="s">
        <v>159</v>
      </c>
      <c r="T166" s="32" t="s">
        <v>160</v>
      </c>
      <c r="U166" s="32" t="s">
        <v>161</v>
      </c>
      <c r="V166" s="32" t="s">
        <v>1875</v>
      </c>
      <c r="W166" s="32" t="s">
        <v>163</v>
      </c>
      <c r="X166" s="32" t="s">
        <v>164</v>
      </c>
      <c r="Y166" s="32" t="s">
        <v>165</v>
      </c>
      <c r="Z166" s="32" t="s">
        <v>166</v>
      </c>
      <c r="AA166" s="34">
        <f t="shared" si="12"/>
        <v>10</v>
      </c>
      <c r="AB166" s="34">
        <f t="shared" si="13"/>
        <v>10</v>
      </c>
      <c r="AC166" s="34">
        <f t="shared" si="14"/>
        <v>3</v>
      </c>
      <c r="AD166" s="34">
        <f t="shared" si="15"/>
        <v>23</v>
      </c>
      <c r="AE166" s="34">
        <v>1</v>
      </c>
      <c r="AF166" s="34" t="str">
        <f t="shared" si="16"/>
        <v>B</v>
      </c>
      <c r="AG166" s="35"/>
      <c r="AH166" s="36">
        <f t="shared" si="17"/>
        <v>23.001660000000001</v>
      </c>
    </row>
    <row r="167" spans="2:34" ht="34.9" x14ac:dyDescent="0.45">
      <c r="B167" s="32" t="s">
        <v>1876</v>
      </c>
      <c r="C167" s="32" t="s">
        <v>1877</v>
      </c>
      <c r="D167" s="32" t="s">
        <v>146</v>
      </c>
      <c r="E167" s="32" t="s">
        <v>1878</v>
      </c>
      <c r="F167" s="32" t="s">
        <v>1878</v>
      </c>
      <c r="G167" s="32" t="s">
        <v>102</v>
      </c>
      <c r="H167" s="32" t="s">
        <v>1879</v>
      </c>
      <c r="I167" s="32" t="s">
        <v>1880</v>
      </c>
      <c r="J167" s="32" t="s">
        <v>1881</v>
      </c>
      <c r="K167" s="32" t="s">
        <v>1882</v>
      </c>
      <c r="L167" s="32" t="s">
        <v>1883</v>
      </c>
      <c r="M167" s="32" t="s">
        <v>153</v>
      </c>
      <c r="N167" s="32" t="s">
        <v>154</v>
      </c>
      <c r="O167" s="32" t="s">
        <v>155</v>
      </c>
      <c r="P167" s="32" t="s">
        <v>1884</v>
      </c>
      <c r="Q167" s="32" t="s">
        <v>1885</v>
      </c>
      <c r="R167" s="33" t="s">
        <v>1886</v>
      </c>
      <c r="S167" s="33" t="s">
        <v>258</v>
      </c>
      <c r="T167" s="32" t="s">
        <v>160</v>
      </c>
      <c r="U167" s="32" t="s">
        <v>161</v>
      </c>
      <c r="V167" s="32" t="s">
        <v>1887</v>
      </c>
      <c r="W167" s="32" t="s">
        <v>437</v>
      </c>
      <c r="X167" s="32" t="s">
        <v>164</v>
      </c>
      <c r="Y167" s="32" t="s">
        <v>1888</v>
      </c>
      <c r="Z167" s="32" t="s">
        <v>166</v>
      </c>
      <c r="AA167" s="34">
        <f t="shared" si="12"/>
        <v>10</v>
      </c>
      <c r="AB167" s="34">
        <f t="shared" si="13"/>
        <v>10</v>
      </c>
      <c r="AC167" s="34">
        <f t="shared" si="14"/>
        <v>6</v>
      </c>
      <c r="AD167" s="34">
        <f t="shared" si="15"/>
        <v>26</v>
      </c>
      <c r="AE167" s="34">
        <v>2</v>
      </c>
      <c r="AF167" s="34" t="str">
        <f t="shared" si="16"/>
        <v>A</v>
      </c>
      <c r="AG167" s="35"/>
      <c r="AH167" s="36">
        <f t="shared" si="17"/>
        <v>26.001670000000001</v>
      </c>
    </row>
    <row r="168" spans="2:34" ht="23.25" x14ac:dyDescent="0.45">
      <c r="B168" s="32" t="s">
        <v>1889</v>
      </c>
      <c r="C168" s="32" t="s">
        <v>1890</v>
      </c>
      <c r="D168" s="32" t="s">
        <v>1891</v>
      </c>
      <c r="E168" s="32" t="s">
        <v>1892</v>
      </c>
      <c r="F168" s="32" t="s">
        <v>1892</v>
      </c>
      <c r="G168" s="32" t="s">
        <v>102</v>
      </c>
      <c r="H168" s="32" t="s">
        <v>1893</v>
      </c>
      <c r="I168" s="32" t="s">
        <v>1894</v>
      </c>
      <c r="J168" s="32" t="s">
        <v>1895</v>
      </c>
      <c r="K168" s="32" t="s">
        <v>1896</v>
      </c>
      <c r="L168" s="32" t="s">
        <v>1897</v>
      </c>
      <c r="M168" s="32" t="s">
        <v>153</v>
      </c>
      <c r="N168" s="32" t="s">
        <v>154</v>
      </c>
      <c r="O168" s="32" t="s">
        <v>419</v>
      </c>
      <c r="P168" s="32" t="s">
        <v>1898</v>
      </c>
      <c r="Q168" s="32" t="s">
        <v>1899</v>
      </c>
      <c r="R168" s="33" t="s">
        <v>1900</v>
      </c>
      <c r="S168" s="33" t="s">
        <v>1803</v>
      </c>
      <c r="T168" s="32" t="s">
        <v>218</v>
      </c>
      <c r="U168" s="32" t="s">
        <v>161</v>
      </c>
      <c r="V168" s="32" t="s">
        <v>1901</v>
      </c>
      <c r="W168" s="32" t="s">
        <v>437</v>
      </c>
      <c r="X168" s="32" t="s">
        <v>164</v>
      </c>
      <c r="Y168" s="32" t="s">
        <v>1902</v>
      </c>
      <c r="Z168" s="32" t="s">
        <v>166</v>
      </c>
      <c r="AA168" s="34">
        <f t="shared" si="12"/>
        <v>7</v>
      </c>
      <c r="AB168" s="34">
        <f t="shared" si="13"/>
        <v>10</v>
      </c>
      <c r="AC168" s="34">
        <f t="shared" si="14"/>
        <v>6</v>
      </c>
      <c r="AD168" s="34">
        <f t="shared" si="15"/>
        <v>23</v>
      </c>
      <c r="AE168" s="34">
        <v>2</v>
      </c>
      <c r="AF168" s="34" t="str">
        <f t="shared" si="16"/>
        <v>B</v>
      </c>
      <c r="AG168" s="35"/>
      <c r="AH168" s="36">
        <f t="shared" si="17"/>
        <v>23.00168</v>
      </c>
    </row>
    <row r="169" spans="2:34" ht="34.9" x14ac:dyDescent="0.45">
      <c r="B169" s="32" t="s">
        <v>1903</v>
      </c>
      <c r="C169" s="32" t="s">
        <v>1904</v>
      </c>
      <c r="D169" s="32" t="s">
        <v>1905</v>
      </c>
      <c r="E169" s="32" t="s">
        <v>1906</v>
      </c>
      <c r="F169" s="32" t="s">
        <v>1906</v>
      </c>
      <c r="G169" s="32" t="s">
        <v>102</v>
      </c>
      <c r="H169" s="32" t="s">
        <v>1907</v>
      </c>
      <c r="I169" s="32" t="s">
        <v>1908</v>
      </c>
      <c r="J169" s="32" t="s">
        <v>1909</v>
      </c>
      <c r="K169" s="32" t="s">
        <v>1910</v>
      </c>
      <c r="L169" s="32" t="s">
        <v>153</v>
      </c>
      <c r="M169" s="32" t="s">
        <v>153</v>
      </c>
      <c r="N169" s="32" t="s">
        <v>154</v>
      </c>
      <c r="O169" s="32" t="s">
        <v>419</v>
      </c>
      <c r="P169" s="32" t="s">
        <v>1911</v>
      </c>
      <c r="Q169" s="32" t="s">
        <v>1912</v>
      </c>
      <c r="R169" s="33" t="s">
        <v>1913</v>
      </c>
      <c r="S169" s="33" t="s">
        <v>1816</v>
      </c>
      <c r="T169" s="32" t="s">
        <v>218</v>
      </c>
      <c r="U169" s="32" t="s">
        <v>161</v>
      </c>
      <c r="V169" s="32" t="s">
        <v>1914</v>
      </c>
      <c r="W169" s="32" t="s">
        <v>163</v>
      </c>
      <c r="X169" s="32" t="s">
        <v>164</v>
      </c>
      <c r="Y169" s="32" t="s">
        <v>165</v>
      </c>
      <c r="Z169" s="32" t="s">
        <v>166</v>
      </c>
      <c r="AA169" s="34">
        <f t="shared" si="12"/>
        <v>7</v>
      </c>
      <c r="AB169" s="34">
        <f t="shared" si="13"/>
        <v>10</v>
      </c>
      <c r="AC169" s="34">
        <f t="shared" si="14"/>
        <v>3</v>
      </c>
      <c r="AD169" s="34">
        <f t="shared" si="15"/>
        <v>20</v>
      </c>
      <c r="AE169" s="34">
        <v>1</v>
      </c>
      <c r="AF169" s="34" t="str">
        <f t="shared" si="16"/>
        <v>B</v>
      </c>
      <c r="AG169" s="35"/>
      <c r="AH169" s="36">
        <f t="shared" si="17"/>
        <v>20.00169</v>
      </c>
    </row>
    <row r="170" spans="2:34" ht="23.25" x14ac:dyDescent="0.45">
      <c r="B170" s="32" t="s">
        <v>1915</v>
      </c>
      <c r="C170" s="32" t="s">
        <v>1916</v>
      </c>
      <c r="D170" s="32" t="s">
        <v>1917</v>
      </c>
      <c r="E170" s="32" t="s">
        <v>1918</v>
      </c>
      <c r="F170" s="32" t="s">
        <v>1919</v>
      </c>
      <c r="G170" s="32" t="s">
        <v>102</v>
      </c>
      <c r="H170" s="32" t="s">
        <v>1920</v>
      </c>
      <c r="I170" s="32" t="s">
        <v>1921</v>
      </c>
      <c r="J170" s="32" t="s">
        <v>1922</v>
      </c>
      <c r="K170" s="32" t="s">
        <v>1923</v>
      </c>
      <c r="L170" s="32" t="s">
        <v>1924</v>
      </c>
      <c r="M170" s="32" t="s">
        <v>153</v>
      </c>
      <c r="N170" s="32" t="s">
        <v>154</v>
      </c>
      <c r="O170" s="32" t="s">
        <v>419</v>
      </c>
      <c r="P170" s="32" t="s">
        <v>1925</v>
      </c>
      <c r="Q170" s="32" t="s">
        <v>1926</v>
      </c>
      <c r="R170" s="33" t="s">
        <v>1927</v>
      </c>
      <c r="S170" s="33" t="s">
        <v>1816</v>
      </c>
      <c r="T170" s="32" t="s">
        <v>218</v>
      </c>
      <c r="U170" s="32" t="s">
        <v>161</v>
      </c>
      <c r="V170" s="32" t="s">
        <v>1928</v>
      </c>
      <c r="W170" s="32" t="s">
        <v>163</v>
      </c>
      <c r="X170" s="32" t="s">
        <v>164</v>
      </c>
      <c r="Y170" s="32" t="s">
        <v>165</v>
      </c>
      <c r="Z170" s="32" t="s">
        <v>166</v>
      </c>
      <c r="AA170" s="34">
        <f t="shared" si="12"/>
        <v>7</v>
      </c>
      <c r="AB170" s="34">
        <f t="shared" si="13"/>
        <v>10</v>
      </c>
      <c r="AC170" s="34">
        <f t="shared" si="14"/>
        <v>3</v>
      </c>
      <c r="AD170" s="34">
        <f t="shared" si="15"/>
        <v>20</v>
      </c>
      <c r="AE170" s="34">
        <v>1</v>
      </c>
      <c r="AF170" s="34" t="str">
        <f t="shared" si="16"/>
        <v>B</v>
      </c>
      <c r="AG170" s="35"/>
      <c r="AH170" s="36">
        <f t="shared" si="17"/>
        <v>20.0017</v>
      </c>
    </row>
    <row r="171" spans="2:34" ht="23.25" x14ac:dyDescent="0.45">
      <c r="B171" s="32" t="s">
        <v>1929</v>
      </c>
      <c r="C171" s="32" t="s">
        <v>1930</v>
      </c>
      <c r="D171" s="32" t="s">
        <v>1931</v>
      </c>
      <c r="E171" s="32" t="s">
        <v>1932</v>
      </c>
      <c r="F171" s="32" t="s">
        <v>1919</v>
      </c>
      <c r="G171" s="32" t="s">
        <v>102</v>
      </c>
      <c r="H171" s="32" t="s">
        <v>1920</v>
      </c>
      <c r="I171" s="32" t="s">
        <v>1933</v>
      </c>
      <c r="J171" s="32" t="s">
        <v>1934</v>
      </c>
      <c r="K171" s="32" t="s">
        <v>1935</v>
      </c>
      <c r="L171" s="32" t="s">
        <v>153</v>
      </c>
      <c r="M171" s="32" t="s">
        <v>153</v>
      </c>
      <c r="N171" s="32" t="s">
        <v>154</v>
      </c>
      <c r="O171" s="32" t="s">
        <v>419</v>
      </c>
      <c r="P171" s="32" t="s">
        <v>1936</v>
      </c>
      <c r="Q171" s="32" t="s">
        <v>1937</v>
      </c>
      <c r="R171" s="33" t="s">
        <v>1938</v>
      </c>
      <c r="S171" s="33" t="s">
        <v>1816</v>
      </c>
      <c r="T171" s="32" t="s">
        <v>218</v>
      </c>
      <c r="U171" s="32" t="s">
        <v>161</v>
      </c>
      <c r="V171" s="32" t="s">
        <v>1928</v>
      </c>
      <c r="W171" s="32" t="s">
        <v>163</v>
      </c>
      <c r="X171" s="32" t="s">
        <v>164</v>
      </c>
      <c r="Y171" s="32" t="s">
        <v>165</v>
      </c>
      <c r="Z171" s="32" t="s">
        <v>166</v>
      </c>
      <c r="AA171" s="34">
        <f t="shared" si="12"/>
        <v>7</v>
      </c>
      <c r="AB171" s="34">
        <f t="shared" si="13"/>
        <v>10</v>
      </c>
      <c r="AC171" s="34">
        <f t="shared" si="14"/>
        <v>3</v>
      </c>
      <c r="AD171" s="34">
        <f t="shared" si="15"/>
        <v>20</v>
      </c>
      <c r="AE171" s="34">
        <v>1</v>
      </c>
      <c r="AF171" s="34" t="str">
        <f t="shared" si="16"/>
        <v>B</v>
      </c>
      <c r="AG171" s="35"/>
      <c r="AH171" s="36">
        <f t="shared" si="17"/>
        <v>20.001709999999999</v>
      </c>
    </row>
    <row r="172" spans="2:34" ht="23.25" x14ac:dyDescent="0.45">
      <c r="B172" s="32" t="s">
        <v>1939</v>
      </c>
      <c r="C172" s="32" t="s">
        <v>1940</v>
      </c>
      <c r="D172" s="32" t="s">
        <v>1931</v>
      </c>
      <c r="E172" s="32" t="s">
        <v>1941</v>
      </c>
      <c r="F172" s="32" t="s">
        <v>1919</v>
      </c>
      <c r="G172" s="32" t="s">
        <v>102</v>
      </c>
      <c r="H172" s="32" t="s">
        <v>1920</v>
      </c>
      <c r="I172" s="32" t="s">
        <v>1942</v>
      </c>
      <c r="J172" s="32" t="s">
        <v>1943</v>
      </c>
      <c r="K172" s="32" t="s">
        <v>1944</v>
      </c>
      <c r="L172" s="32" t="s">
        <v>153</v>
      </c>
      <c r="M172" s="32" t="s">
        <v>153</v>
      </c>
      <c r="N172" s="32" t="s">
        <v>154</v>
      </c>
      <c r="O172" s="32" t="s">
        <v>419</v>
      </c>
      <c r="P172" s="32" t="s">
        <v>1945</v>
      </c>
      <c r="Q172" s="32" t="s">
        <v>1946</v>
      </c>
      <c r="R172" s="33" t="s">
        <v>1947</v>
      </c>
      <c r="S172" s="33" t="s">
        <v>1816</v>
      </c>
      <c r="T172" s="32" t="s">
        <v>218</v>
      </c>
      <c r="U172" s="32" t="s">
        <v>161</v>
      </c>
      <c r="V172" s="32" t="s">
        <v>1948</v>
      </c>
      <c r="W172" s="32" t="s">
        <v>163</v>
      </c>
      <c r="X172" s="32" t="s">
        <v>164</v>
      </c>
      <c r="Y172" s="32" t="s">
        <v>165</v>
      </c>
      <c r="Z172" s="32" t="s">
        <v>166</v>
      </c>
      <c r="AA172" s="34">
        <f t="shared" si="12"/>
        <v>7</v>
      </c>
      <c r="AB172" s="34">
        <f t="shared" si="13"/>
        <v>10</v>
      </c>
      <c r="AC172" s="34">
        <f t="shared" si="14"/>
        <v>3</v>
      </c>
      <c r="AD172" s="34">
        <f t="shared" si="15"/>
        <v>20</v>
      </c>
      <c r="AE172" s="34">
        <v>1</v>
      </c>
      <c r="AF172" s="34" t="str">
        <f t="shared" si="16"/>
        <v>B</v>
      </c>
      <c r="AG172" s="35"/>
      <c r="AH172" s="36">
        <f t="shared" si="17"/>
        <v>20.001719999999999</v>
      </c>
    </row>
    <row r="173" spans="2:34" ht="34.9" x14ac:dyDescent="0.45">
      <c r="B173" s="32" t="s">
        <v>1949</v>
      </c>
      <c r="C173" s="32" t="s">
        <v>1950</v>
      </c>
      <c r="D173" s="32" t="s">
        <v>194</v>
      </c>
      <c r="E173" s="32" t="s">
        <v>1794</v>
      </c>
      <c r="F173" s="32" t="s">
        <v>1794</v>
      </c>
      <c r="G173" s="32" t="s">
        <v>102</v>
      </c>
      <c r="H173" s="32" t="s">
        <v>1819</v>
      </c>
      <c r="I173" s="32" t="s">
        <v>1951</v>
      </c>
      <c r="J173" s="32" t="s">
        <v>1952</v>
      </c>
      <c r="K173" s="32" t="s">
        <v>1953</v>
      </c>
      <c r="L173" s="32" t="s">
        <v>1954</v>
      </c>
      <c r="M173" s="32" t="s">
        <v>1955</v>
      </c>
      <c r="N173" s="32" t="s">
        <v>153</v>
      </c>
      <c r="O173" s="32" t="s">
        <v>419</v>
      </c>
      <c r="P173" s="32" t="s">
        <v>1956</v>
      </c>
      <c r="Q173" s="32" t="s">
        <v>1957</v>
      </c>
      <c r="R173" s="33" t="s">
        <v>1958</v>
      </c>
      <c r="S173" s="33"/>
      <c r="T173" s="32" t="s">
        <v>218</v>
      </c>
      <c r="U173" s="32" t="s">
        <v>161</v>
      </c>
      <c r="V173" s="32" t="s">
        <v>1959</v>
      </c>
      <c r="W173" s="32" t="s">
        <v>163</v>
      </c>
      <c r="X173" s="32" t="s">
        <v>164</v>
      </c>
      <c r="Y173" s="32" t="s">
        <v>165</v>
      </c>
      <c r="Z173" s="32" t="s">
        <v>166</v>
      </c>
      <c r="AA173" s="34">
        <f t="shared" si="12"/>
        <v>1</v>
      </c>
      <c r="AB173" s="34">
        <f t="shared" si="13"/>
        <v>10</v>
      </c>
      <c r="AC173" s="34">
        <f t="shared" si="14"/>
        <v>0</v>
      </c>
      <c r="AD173" s="34">
        <f t="shared" si="15"/>
        <v>11</v>
      </c>
      <c r="AE173" s="34">
        <v>0</v>
      </c>
      <c r="AF173" s="34" t="str">
        <f t="shared" si="16"/>
        <v>D</v>
      </c>
      <c r="AG173" s="35"/>
      <c r="AH173" s="36">
        <f t="shared" si="17"/>
        <v>11.00173</v>
      </c>
    </row>
    <row r="174" spans="2:34" ht="34.9" x14ac:dyDescent="0.45">
      <c r="B174" s="32" t="s">
        <v>1960</v>
      </c>
      <c r="C174" s="32" t="s">
        <v>1961</v>
      </c>
      <c r="D174" s="32" t="s">
        <v>1962</v>
      </c>
      <c r="E174" s="32" t="s">
        <v>1794</v>
      </c>
      <c r="F174" s="32" t="s">
        <v>1794</v>
      </c>
      <c r="G174" s="32" t="s">
        <v>102</v>
      </c>
      <c r="H174" s="32" t="s">
        <v>1963</v>
      </c>
      <c r="I174" s="32" t="s">
        <v>1964</v>
      </c>
      <c r="J174" s="32" t="s">
        <v>1965</v>
      </c>
      <c r="K174" s="32" t="s">
        <v>1966</v>
      </c>
      <c r="L174" s="32" t="s">
        <v>1967</v>
      </c>
      <c r="M174" s="32" t="s">
        <v>153</v>
      </c>
      <c r="N174" s="32" t="s">
        <v>153</v>
      </c>
      <c r="O174" s="32" t="s">
        <v>419</v>
      </c>
      <c r="P174" s="32" t="s">
        <v>1968</v>
      </c>
      <c r="Q174" s="32" t="s">
        <v>1969</v>
      </c>
      <c r="R174" s="33" t="s">
        <v>1970</v>
      </c>
      <c r="S174" s="33" t="s">
        <v>1740</v>
      </c>
      <c r="T174" s="32" t="s">
        <v>218</v>
      </c>
      <c r="U174" s="32" t="s">
        <v>419</v>
      </c>
      <c r="V174" s="32" t="s">
        <v>1971</v>
      </c>
      <c r="W174" s="32" t="s">
        <v>437</v>
      </c>
      <c r="X174" s="32" t="s">
        <v>164</v>
      </c>
      <c r="Y174" s="32" t="s">
        <v>1972</v>
      </c>
      <c r="Z174" s="32" t="s">
        <v>166</v>
      </c>
      <c r="AA174" s="34">
        <f t="shared" si="12"/>
        <v>3</v>
      </c>
      <c r="AB174" s="34">
        <f t="shared" si="13"/>
        <v>10</v>
      </c>
      <c r="AC174" s="34">
        <f t="shared" si="14"/>
        <v>6</v>
      </c>
      <c r="AD174" s="34">
        <f t="shared" si="15"/>
        <v>19</v>
      </c>
      <c r="AE174" s="34">
        <v>1</v>
      </c>
      <c r="AF174" s="34" t="str">
        <f t="shared" si="16"/>
        <v>B</v>
      </c>
      <c r="AG174" s="35"/>
      <c r="AH174" s="36">
        <f t="shared" si="17"/>
        <v>19.001740000000002</v>
      </c>
    </row>
    <row r="175" spans="2:34" ht="34.9" x14ac:dyDescent="0.45">
      <c r="B175" s="32" t="s">
        <v>1973</v>
      </c>
      <c r="C175" s="32" t="s">
        <v>1974</v>
      </c>
      <c r="D175" s="32" t="s">
        <v>1975</v>
      </c>
      <c r="E175" s="32" t="s">
        <v>1794</v>
      </c>
      <c r="F175" s="32" t="s">
        <v>1794</v>
      </c>
      <c r="G175" s="32" t="s">
        <v>102</v>
      </c>
      <c r="H175" s="32" t="s">
        <v>1795</v>
      </c>
      <c r="I175" s="32" t="s">
        <v>1976</v>
      </c>
      <c r="J175" s="32" t="s">
        <v>1977</v>
      </c>
      <c r="K175" s="32" t="s">
        <v>1978</v>
      </c>
      <c r="L175" s="32" t="s">
        <v>1979</v>
      </c>
      <c r="M175" s="32" t="s">
        <v>153</v>
      </c>
      <c r="N175" s="32" t="s">
        <v>153</v>
      </c>
      <c r="O175" s="32" t="s">
        <v>1848</v>
      </c>
      <c r="P175" s="32" t="s">
        <v>1980</v>
      </c>
      <c r="Q175" s="32" t="s">
        <v>153</v>
      </c>
      <c r="R175" s="33" t="s">
        <v>1981</v>
      </c>
      <c r="S175" s="33" t="s">
        <v>290</v>
      </c>
      <c r="T175" s="32" t="s">
        <v>218</v>
      </c>
      <c r="U175" s="32" t="s">
        <v>161</v>
      </c>
      <c r="V175" s="32" t="s">
        <v>1982</v>
      </c>
      <c r="W175" s="32" t="s">
        <v>163</v>
      </c>
      <c r="X175" s="32" t="s">
        <v>164</v>
      </c>
      <c r="Y175" s="32" t="s">
        <v>165</v>
      </c>
      <c r="Z175" s="32" t="s">
        <v>166</v>
      </c>
      <c r="AA175" s="34">
        <f t="shared" si="12"/>
        <v>3</v>
      </c>
      <c r="AB175" s="34">
        <f t="shared" si="13"/>
        <v>10</v>
      </c>
      <c r="AC175" s="34">
        <f t="shared" si="14"/>
        <v>3</v>
      </c>
      <c r="AD175" s="34">
        <f t="shared" si="15"/>
        <v>16</v>
      </c>
      <c r="AE175" s="34">
        <v>0</v>
      </c>
      <c r="AF175" s="34" t="str">
        <f t="shared" si="16"/>
        <v>C</v>
      </c>
      <c r="AG175" s="35"/>
      <c r="AH175" s="36">
        <f t="shared" si="17"/>
        <v>16.001750000000001</v>
      </c>
    </row>
    <row r="176" spans="2:34" ht="23.25" x14ac:dyDescent="0.45">
      <c r="B176" s="32" t="s">
        <v>1983</v>
      </c>
      <c r="C176" s="32" t="s">
        <v>1984</v>
      </c>
      <c r="D176" s="32" t="s">
        <v>1975</v>
      </c>
      <c r="E176" s="32" t="s">
        <v>1794</v>
      </c>
      <c r="F176" s="32" t="s">
        <v>1794</v>
      </c>
      <c r="G176" s="32" t="s">
        <v>102</v>
      </c>
      <c r="H176" s="32" t="s">
        <v>1985</v>
      </c>
      <c r="I176" s="32" t="s">
        <v>1986</v>
      </c>
      <c r="J176" s="32" t="s">
        <v>1987</v>
      </c>
      <c r="K176" s="32" t="s">
        <v>1988</v>
      </c>
      <c r="L176" s="32" t="s">
        <v>153</v>
      </c>
      <c r="M176" s="32" t="s">
        <v>153</v>
      </c>
      <c r="N176" s="32" t="s">
        <v>153</v>
      </c>
      <c r="O176" s="32" t="s">
        <v>1848</v>
      </c>
      <c r="P176" s="32" t="s">
        <v>1989</v>
      </c>
      <c r="Q176" s="32" t="s">
        <v>153</v>
      </c>
      <c r="R176" s="33" t="s">
        <v>1990</v>
      </c>
      <c r="S176" s="33" t="s">
        <v>290</v>
      </c>
      <c r="T176" s="32" t="s">
        <v>218</v>
      </c>
      <c r="U176" s="32" t="s">
        <v>161</v>
      </c>
      <c r="V176" s="32" t="s">
        <v>1982</v>
      </c>
      <c r="W176" s="32" t="s">
        <v>163</v>
      </c>
      <c r="X176" s="32" t="s">
        <v>164</v>
      </c>
      <c r="Y176" s="32" t="s">
        <v>165</v>
      </c>
      <c r="Z176" s="32" t="s">
        <v>166</v>
      </c>
      <c r="AA176" s="34">
        <f t="shared" si="12"/>
        <v>3</v>
      </c>
      <c r="AB176" s="34">
        <f t="shared" si="13"/>
        <v>10</v>
      </c>
      <c r="AC176" s="34">
        <f t="shared" si="14"/>
        <v>3</v>
      </c>
      <c r="AD176" s="34">
        <f t="shared" si="15"/>
        <v>16</v>
      </c>
      <c r="AE176" s="34">
        <v>0</v>
      </c>
      <c r="AF176" s="34" t="str">
        <f t="shared" si="16"/>
        <v>C</v>
      </c>
      <c r="AG176" s="35"/>
      <c r="AH176" s="36">
        <f t="shared" si="17"/>
        <v>16.001760000000001</v>
      </c>
    </row>
    <row r="177" spans="2:34" ht="34.9" x14ac:dyDescent="0.45">
      <c r="B177" s="32" t="s">
        <v>1991</v>
      </c>
      <c r="C177" s="32" t="s">
        <v>1992</v>
      </c>
      <c r="D177" s="32" t="s">
        <v>1993</v>
      </c>
      <c r="E177" s="32" t="s">
        <v>1794</v>
      </c>
      <c r="F177" s="32" t="s">
        <v>1794</v>
      </c>
      <c r="G177" s="32" t="s">
        <v>102</v>
      </c>
      <c r="H177" s="32" t="s">
        <v>1830</v>
      </c>
      <c r="I177" s="32" t="s">
        <v>1994</v>
      </c>
      <c r="J177" s="32" t="s">
        <v>1995</v>
      </c>
      <c r="K177" s="32" t="s">
        <v>1996</v>
      </c>
      <c r="L177" s="32" t="s">
        <v>153</v>
      </c>
      <c r="M177" s="32" t="s">
        <v>153</v>
      </c>
      <c r="N177" s="32" t="s">
        <v>153</v>
      </c>
      <c r="O177" s="32" t="s">
        <v>419</v>
      </c>
      <c r="P177" s="32" t="s">
        <v>1997</v>
      </c>
      <c r="Q177" s="32" t="s">
        <v>1998</v>
      </c>
      <c r="R177" s="33" t="s">
        <v>1999</v>
      </c>
      <c r="S177" s="33" t="s">
        <v>450</v>
      </c>
      <c r="T177" s="32" t="s">
        <v>218</v>
      </c>
      <c r="U177" s="32" t="s">
        <v>419</v>
      </c>
      <c r="V177" s="32" t="s">
        <v>2000</v>
      </c>
      <c r="W177" s="32" t="s">
        <v>437</v>
      </c>
      <c r="X177" s="32" t="s">
        <v>164</v>
      </c>
      <c r="Y177" s="32" t="s">
        <v>2001</v>
      </c>
      <c r="Z177" s="32" t="s">
        <v>166</v>
      </c>
      <c r="AA177" s="34">
        <f t="shared" si="12"/>
        <v>3</v>
      </c>
      <c r="AB177" s="34">
        <f t="shared" si="13"/>
        <v>10</v>
      </c>
      <c r="AC177" s="34">
        <f t="shared" si="14"/>
        <v>6</v>
      </c>
      <c r="AD177" s="34">
        <f t="shared" si="15"/>
        <v>19</v>
      </c>
      <c r="AE177" s="34">
        <v>1</v>
      </c>
      <c r="AF177" s="34" t="str">
        <f t="shared" si="16"/>
        <v>B</v>
      </c>
      <c r="AG177" s="35"/>
      <c r="AH177" s="36">
        <f t="shared" si="17"/>
        <v>19.00177</v>
      </c>
    </row>
    <row r="178" spans="2:34" ht="34.9" x14ac:dyDescent="0.45">
      <c r="B178" s="32" t="s">
        <v>2002</v>
      </c>
      <c r="C178" s="32" t="s">
        <v>2003</v>
      </c>
      <c r="D178" s="32" t="s">
        <v>170</v>
      </c>
      <c r="E178" s="32" t="s">
        <v>1794</v>
      </c>
      <c r="F178" s="32" t="s">
        <v>1794</v>
      </c>
      <c r="G178" s="32" t="s">
        <v>102</v>
      </c>
      <c r="H178" s="32" t="s">
        <v>1867</v>
      </c>
      <c r="I178" s="32" t="s">
        <v>2004</v>
      </c>
      <c r="J178" s="32" t="s">
        <v>2005</v>
      </c>
      <c r="K178" s="32" t="s">
        <v>2006</v>
      </c>
      <c r="L178" s="32" t="s">
        <v>153</v>
      </c>
      <c r="M178" s="32" t="s">
        <v>153</v>
      </c>
      <c r="N178" s="32" t="s">
        <v>153</v>
      </c>
      <c r="O178" s="32" t="s">
        <v>419</v>
      </c>
      <c r="P178" s="32" t="s">
        <v>2007</v>
      </c>
      <c r="Q178" s="32" t="s">
        <v>2008</v>
      </c>
      <c r="R178" s="33" t="s">
        <v>2009</v>
      </c>
      <c r="S178" s="33" t="s">
        <v>450</v>
      </c>
      <c r="T178" s="32" t="s">
        <v>218</v>
      </c>
      <c r="U178" s="32" t="s">
        <v>419</v>
      </c>
      <c r="V178" s="32" t="s">
        <v>2010</v>
      </c>
      <c r="W178" s="32" t="s">
        <v>437</v>
      </c>
      <c r="X178" s="32" t="s">
        <v>164</v>
      </c>
      <c r="Y178" s="32" t="s">
        <v>2011</v>
      </c>
      <c r="Z178" s="32" t="s">
        <v>166</v>
      </c>
      <c r="AA178" s="34">
        <f t="shared" si="12"/>
        <v>3</v>
      </c>
      <c r="AB178" s="34">
        <f t="shared" si="13"/>
        <v>10</v>
      </c>
      <c r="AC178" s="34">
        <f t="shared" si="14"/>
        <v>6</v>
      </c>
      <c r="AD178" s="34">
        <f t="shared" si="15"/>
        <v>19</v>
      </c>
      <c r="AE178" s="34">
        <v>1</v>
      </c>
      <c r="AF178" s="34" t="str">
        <f t="shared" si="16"/>
        <v>B</v>
      </c>
      <c r="AG178" s="35"/>
      <c r="AH178" s="36">
        <f t="shared" si="17"/>
        <v>19.00178</v>
      </c>
    </row>
    <row r="179" spans="2:34" ht="34.9" x14ac:dyDescent="0.45">
      <c r="B179" s="32" t="s">
        <v>2012</v>
      </c>
      <c r="C179" s="32" t="s">
        <v>2013</v>
      </c>
      <c r="D179" s="32" t="s">
        <v>2014</v>
      </c>
      <c r="E179" s="32" t="s">
        <v>1794</v>
      </c>
      <c r="F179" s="32" t="s">
        <v>1794</v>
      </c>
      <c r="G179" s="32" t="s">
        <v>102</v>
      </c>
      <c r="H179" s="32" t="s">
        <v>1795</v>
      </c>
      <c r="I179" s="32" t="s">
        <v>2015</v>
      </c>
      <c r="J179" s="32" t="s">
        <v>2016</v>
      </c>
      <c r="K179" s="32" t="s">
        <v>2017</v>
      </c>
      <c r="L179" s="32" t="s">
        <v>153</v>
      </c>
      <c r="M179" s="32" t="s">
        <v>153</v>
      </c>
      <c r="N179" s="32" t="s">
        <v>153</v>
      </c>
      <c r="O179" s="32" t="s">
        <v>419</v>
      </c>
      <c r="P179" s="32" t="s">
        <v>2018</v>
      </c>
      <c r="Q179" s="32" t="s">
        <v>2019</v>
      </c>
      <c r="R179" s="33" t="s">
        <v>2020</v>
      </c>
      <c r="S179" s="33" t="s">
        <v>423</v>
      </c>
      <c r="T179" s="32" t="s">
        <v>218</v>
      </c>
      <c r="U179" s="32" t="s">
        <v>419</v>
      </c>
      <c r="V179" s="32" t="s">
        <v>2000</v>
      </c>
      <c r="W179" s="32" t="s">
        <v>163</v>
      </c>
      <c r="X179" s="32" t="s">
        <v>164</v>
      </c>
      <c r="Y179" s="32" t="s">
        <v>165</v>
      </c>
      <c r="Z179" s="32" t="s">
        <v>166</v>
      </c>
      <c r="AA179" s="34">
        <f t="shared" si="12"/>
        <v>3</v>
      </c>
      <c r="AB179" s="34">
        <f t="shared" si="13"/>
        <v>10</v>
      </c>
      <c r="AC179" s="34">
        <f t="shared" si="14"/>
        <v>3</v>
      </c>
      <c r="AD179" s="34">
        <f t="shared" si="15"/>
        <v>16</v>
      </c>
      <c r="AE179" s="34">
        <v>0</v>
      </c>
      <c r="AF179" s="34" t="str">
        <f t="shared" si="16"/>
        <v>C</v>
      </c>
      <c r="AG179" s="35"/>
      <c r="AH179" s="36">
        <f t="shared" si="17"/>
        <v>16.00179</v>
      </c>
    </row>
    <row r="180" spans="2:34" ht="23.25" x14ac:dyDescent="0.45">
      <c r="B180" s="32" t="s">
        <v>2021</v>
      </c>
      <c r="C180" s="32" t="s">
        <v>2022</v>
      </c>
      <c r="D180" s="32" t="s">
        <v>2014</v>
      </c>
      <c r="E180" s="32" t="s">
        <v>1794</v>
      </c>
      <c r="F180" s="32" t="s">
        <v>1794</v>
      </c>
      <c r="G180" s="32" t="s">
        <v>102</v>
      </c>
      <c r="H180" s="32" t="s">
        <v>1795</v>
      </c>
      <c r="I180" s="32" t="s">
        <v>2023</v>
      </c>
      <c r="J180" s="32" t="s">
        <v>2024</v>
      </c>
      <c r="K180" s="32" t="s">
        <v>2025</v>
      </c>
      <c r="L180" s="32" t="s">
        <v>153</v>
      </c>
      <c r="M180" s="32" t="s">
        <v>153</v>
      </c>
      <c r="N180" s="32" t="s">
        <v>153</v>
      </c>
      <c r="O180" s="32" t="s">
        <v>419</v>
      </c>
      <c r="P180" s="32" t="s">
        <v>2026</v>
      </c>
      <c r="Q180" s="32" t="s">
        <v>2027</v>
      </c>
      <c r="R180" s="33" t="s">
        <v>2028</v>
      </c>
      <c r="S180" s="33" t="s">
        <v>423</v>
      </c>
      <c r="T180" s="32" t="s">
        <v>218</v>
      </c>
      <c r="U180" s="32" t="s">
        <v>419</v>
      </c>
      <c r="V180" s="32" t="s">
        <v>2000</v>
      </c>
      <c r="W180" s="32" t="s">
        <v>163</v>
      </c>
      <c r="X180" s="32" t="s">
        <v>164</v>
      </c>
      <c r="Y180" s="32" t="s">
        <v>165</v>
      </c>
      <c r="Z180" s="32" t="s">
        <v>166</v>
      </c>
      <c r="AA180" s="34">
        <f t="shared" si="12"/>
        <v>3</v>
      </c>
      <c r="AB180" s="34">
        <f t="shared" si="13"/>
        <v>10</v>
      </c>
      <c r="AC180" s="34">
        <f t="shared" si="14"/>
        <v>3</v>
      </c>
      <c r="AD180" s="34">
        <f t="shared" si="15"/>
        <v>16</v>
      </c>
      <c r="AE180" s="34">
        <v>0</v>
      </c>
      <c r="AF180" s="34" t="str">
        <f t="shared" si="16"/>
        <v>C</v>
      </c>
      <c r="AG180" s="35"/>
      <c r="AH180" s="36">
        <f t="shared" si="17"/>
        <v>16.001799999999999</v>
      </c>
    </row>
    <row r="181" spans="2:34" ht="34.9" x14ac:dyDescent="0.45">
      <c r="B181" s="32" t="s">
        <v>2029</v>
      </c>
      <c r="C181" s="32" t="s">
        <v>2030</v>
      </c>
      <c r="D181" s="32" t="s">
        <v>194</v>
      </c>
      <c r="E181" s="32" t="s">
        <v>1794</v>
      </c>
      <c r="F181" s="32" t="s">
        <v>1794</v>
      </c>
      <c r="G181" s="32" t="s">
        <v>102</v>
      </c>
      <c r="H181" s="32" t="s">
        <v>1795</v>
      </c>
      <c r="I181" s="32" t="s">
        <v>2031</v>
      </c>
      <c r="J181" s="32" t="s">
        <v>2016</v>
      </c>
      <c r="K181" s="32" t="s">
        <v>2032</v>
      </c>
      <c r="L181" s="32" t="s">
        <v>153</v>
      </c>
      <c r="M181" s="32" t="s">
        <v>153</v>
      </c>
      <c r="N181" s="32" t="s">
        <v>153</v>
      </c>
      <c r="O181" s="32" t="s">
        <v>419</v>
      </c>
      <c r="P181" s="32" t="s">
        <v>2033</v>
      </c>
      <c r="Q181" s="32" t="s">
        <v>2034</v>
      </c>
      <c r="R181" s="33" t="s">
        <v>2035</v>
      </c>
      <c r="S181" s="33"/>
      <c r="T181" s="32" t="s">
        <v>218</v>
      </c>
      <c r="U181" s="32" t="s">
        <v>419</v>
      </c>
      <c r="V181" s="32" t="s">
        <v>2000</v>
      </c>
      <c r="W181" s="32" t="s">
        <v>736</v>
      </c>
      <c r="X181" s="32" t="s">
        <v>164</v>
      </c>
      <c r="Y181" s="32" t="s">
        <v>737</v>
      </c>
      <c r="Z181" s="32" t="s">
        <v>166</v>
      </c>
      <c r="AA181" s="34">
        <f t="shared" si="12"/>
        <v>1</v>
      </c>
      <c r="AB181" s="34">
        <f t="shared" si="13"/>
        <v>10</v>
      </c>
      <c r="AC181" s="34">
        <f t="shared" si="14"/>
        <v>3</v>
      </c>
      <c r="AD181" s="34">
        <f t="shared" si="15"/>
        <v>14</v>
      </c>
      <c r="AE181" s="34">
        <v>0</v>
      </c>
      <c r="AF181" s="34" t="str">
        <f t="shared" si="16"/>
        <v>C</v>
      </c>
      <c r="AG181" s="35"/>
      <c r="AH181" s="36">
        <f t="shared" si="17"/>
        <v>14.001810000000001</v>
      </c>
    </row>
    <row r="182" spans="2:34" ht="46.5" x14ac:dyDescent="0.45">
      <c r="B182" s="32" t="s">
        <v>2036</v>
      </c>
      <c r="C182" s="32" t="s">
        <v>2037</v>
      </c>
      <c r="D182" s="32" t="s">
        <v>2038</v>
      </c>
      <c r="E182" s="32" t="s">
        <v>1794</v>
      </c>
      <c r="F182" s="32" t="s">
        <v>1794</v>
      </c>
      <c r="G182" s="32" t="s">
        <v>102</v>
      </c>
      <c r="H182" s="32" t="s">
        <v>2039</v>
      </c>
      <c r="I182" s="32" t="s">
        <v>2040</v>
      </c>
      <c r="J182" s="32" t="s">
        <v>2041</v>
      </c>
      <c r="K182" s="32" t="s">
        <v>2042</v>
      </c>
      <c r="L182" s="32" t="s">
        <v>2043</v>
      </c>
      <c r="M182" s="32" t="s">
        <v>153</v>
      </c>
      <c r="N182" s="32" t="s">
        <v>508</v>
      </c>
      <c r="O182" s="32" t="s">
        <v>2044</v>
      </c>
      <c r="P182" s="32" t="s">
        <v>2045</v>
      </c>
      <c r="Q182" s="32" t="s">
        <v>2046</v>
      </c>
      <c r="R182" s="33" t="s">
        <v>2047</v>
      </c>
      <c r="S182" s="33"/>
      <c r="T182" s="32" t="s">
        <v>2048</v>
      </c>
      <c r="U182" s="32" t="s">
        <v>161</v>
      </c>
      <c r="V182" s="32" t="s">
        <v>2049</v>
      </c>
      <c r="W182" s="32" t="s">
        <v>163</v>
      </c>
      <c r="X182" s="32" t="s">
        <v>164</v>
      </c>
      <c r="Y182" s="32" t="s">
        <v>165</v>
      </c>
      <c r="Z182" s="32" t="s">
        <v>166</v>
      </c>
      <c r="AA182" s="34">
        <f t="shared" si="12"/>
        <v>0</v>
      </c>
      <c r="AB182" s="34">
        <f t="shared" si="13"/>
        <v>10</v>
      </c>
      <c r="AC182" s="34">
        <f t="shared" si="14"/>
        <v>0</v>
      </c>
      <c r="AD182" s="34">
        <f t="shared" si="15"/>
        <v>10</v>
      </c>
      <c r="AE182" s="34">
        <v>0</v>
      </c>
      <c r="AF182" s="34" t="str">
        <f t="shared" si="16"/>
        <v>D</v>
      </c>
      <c r="AG182" s="35"/>
      <c r="AH182" s="36">
        <f t="shared" si="17"/>
        <v>10.00182</v>
      </c>
    </row>
    <row r="183" spans="2:34" ht="34.9" x14ac:dyDescent="0.45">
      <c r="B183" s="32" t="s">
        <v>2050</v>
      </c>
      <c r="C183" s="32" t="s">
        <v>2051</v>
      </c>
      <c r="D183" s="32" t="s">
        <v>2052</v>
      </c>
      <c r="E183" s="32" t="s">
        <v>1794</v>
      </c>
      <c r="F183" s="32" t="s">
        <v>1794</v>
      </c>
      <c r="G183" s="32" t="s">
        <v>102</v>
      </c>
      <c r="H183" s="32" t="s">
        <v>2053</v>
      </c>
      <c r="I183" s="32" t="s">
        <v>2054</v>
      </c>
      <c r="J183" s="32" t="s">
        <v>2055</v>
      </c>
      <c r="K183" s="32" t="s">
        <v>2056</v>
      </c>
      <c r="L183" s="32" t="s">
        <v>2057</v>
      </c>
      <c r="M183" s="32" t="s">
        <v>153</v>
      </c>
      <c r="N183" s="32" t="s">
        <v>508</v>
      </c>
      <c r="O183" s="32" t="s">
        <v>2044</v>
      </c>
      <c r="P183" s="32" t="s">
        <v>2058</v>
      </c>
      <c r="Q183" s="32" t="s">
        <v>2059</v>
      </c>
      <c r="R183" s="33" t="s">
        <v>2060</v>
      </c>
      <c r="S183" s="33"/>
      <c r="T183" s="32" t="s">
        <v>2061</v>
      </c>
      <c r="U183" s="32" t="s">
        <v>161</v>
      </c>
      <c r="V183" s="32" t="s">
        <v>2062</v>
      </c>
      <c r="W183" s="32" t="s">
        <v>163</v>
      </c>
      <c r="X183" s="32" t="s">
        <v>164</v>
      </c>
      <c r="Y183" s="32" t="s">
        <v>165</v>
      </c>
      <c r="Z183" s="32" t="s">
        <v>166</v>
      </c>
      <c r="AA183" s="34">
        <f t="shared" si="12"/>
        <v>0</v>
      </c>
      <c r="AB183" s="34">
        <f t="shared" si="13"/>
        <v>10</v>
      </c>
      <c r="AC183" s="34">
        <f t="shared" si="14"/>
        <v>0</v>
      </c>
      <c r="AD183" s="34">
        <f t="shared" si="15"/>
        <v>10</v>
      </c>
      <c r="AE183" s="34">
        <v>0</v>
      </c>
      <c r="AF183" s="34" t="str">
        <f t="shared" si="16"/>
        <v>D</v>
      </c>
      <c r="AG183" s="35"/>
      <c r="AH183" s="36">
        <f t="shared" si="17"/>
        <v>10.00183</v>
      </c>
    </row>
    <row r="184" spans="2:34" ht="34.9" x14ac:dyDescent="0.45">
      <c r="B184" s="32" t="s">
        <v>2063</v>
      </c>
      <c r="C184" s="32" t="s">
        <v>2064</v>
      </c>
      <c r="D184" s="32" t="s">
        <v>2065</v>
      </c>
      <c r="E184" s="32" t="s">
        <v>2066</v>
      </c>
      <c r="F184" s="32" t="s">
        <v>1794</v>
      </c>
      <c r="G184" s="32" t="s">
        <v>102</v>
      </c>
      <c r="H184" s="32" t="s">
        <v>2067</v>
      </c>
      <c r="I184" s="32" t="s">
        <v>2068</v>
      </c>
      <c r="J184" s="32" t="s">
        <v>2069</v>
      </c>
      <c r="K184" s="32" t="s">
        <v>2070</v>
      </c>
      <c r="L184" s="32" t="s">
        <v>2071</v>
      </c>
      <c r="M184" s="32" t="s">
        <v>153</v>
      </c>
      <c r="N184" s="32" t="s">
        <v>508</v>
      </c>
      <c r="O184" s="32" t="s">
        <v>419</v>
      </c>
      <c r="P184" s="32" t="s">
        <v>2072</v>
      </c>
      <c r="Q184" s="32" t="s">
        <v>2073</v>
      </c>
      <c r="R184" s="33" t="s">
        <v>2074</v>
      </c>
      <c r="S184" s="33"/>
      <c r="T184" s="32" t="s">
        <v>2061</v>
      </c>
      <c r="U184" s="32" t="s">
        <v>161</v>
      </c>
      <c r="V184" s="32" t="s">
        <v>2075</v>
      </c>
      <c r="W184" s="32" t="s">
        <v>163</v>
      </c>
      <c r="X184" s="32" t="s">
        <v>164</v>
      </c>
      <c r="Y184" s="32" t="s">
        <v>165</v>
      </c>
      <c r="Z184" s="32" t="s">
        <v>166</v>
      </c>
      <c r="AA184" s="34">
        <f t="shared" si="12"/>
        <v>0</v>
      </c>
      <c r="AB184" s="34">
        <f t="shared" si="13"/>
        <v>10</v>
      </c>
      <c r="AC184" s="34">
        <f t="shared" si="14"/>
        <v>0</v>
      </c>
      <c r="AD184" s="34">
        <f t="shared" si="15"/>
        <v>10</v>
      </c>
      <c r="AE184" s="34">
        <v>0</v>
      </c>
      <c r="AF184" s="34" t="str">
        <f t="shared" si="16"/>
        <v>D</v>
      </c>
      <c r="AG184" s="35"/>
      <c r="AH184" s="36">
        <f t="shared" si="17"/>
        <v>10.00184</v>
      </c>
    </row>
    <row r="185" spans="2:34" ht="34.9" x14ac:dyDescent="0.45">
      <c r="B185" s="32" t="s">
        <v>2076</v>
      </c>
      <c r="C185" s="32" t="s">
        <v>2077</v>
      </c>
      <c r="D185" s="32" t="s">
        <v>2065</v>
      </c>
      <c r="E185" s="32" t="s">
        <v>1794</v>
      </c>
      <c r="F185" s="32" t="s">
        <v>1794</v>
      </c>
      <c r="G185" s="32" t="s">
        <v>102</v>
      </c>
      <c r="H185" s="32" t="s">
        <v>2078</v>
      </c>
      <c r="I185" s="32" t="s">
        <v>2079</v>
      </c>
      <c r="J185" s="32" t="s">
        <v>2080</v>
      </c>
      <c r="K185" s="32" t="s">
        <v>2081</v>
      </c>
      <c r="L185" s="32" t="s">
        <v>2082</v>
      </c>
      <c r="M185" s="32" t="s">
        <v>153</v>
      </c>
      <c r="N185" s="32" t="s">
        <v>508</v>
      </c>
      <c r="O185" s="32" t="s">
        <v>419</v>
      </c>
      <c r="P185" s="32" t="s">
        <v>2083</v>
      </c>
      <c r="Q185" s="32" t="s">
        <v>2084</v>
      </c>
      <c r="R185" s="33" t="s">
        <v>2085</v>
      </c>
      <c r="S185" s="33"/>
      <c r="T185" s="32" t="s">
        <v>2061</v>
      </c>
      <c r="U185" s="32" t="s">
        <v>161</v>
      </c>
      <c r="V185" s="32" t="s">
        <v>2086</v>
      </c>
      <c r="W185" s="32" t="s">
        <v>163</v>
      </c>
      <c r="X185" s="32" t="s">
        <v>164</v>
      </c>
      <c r="Y185" s="32" t="s">
        <v>165</v>
      </c>
      <c r="Z185" s="32" t="s">
        <v>166</v>
      </c>
      <c r="AA185" s="34">
        <f t="shared" si="12"/>
        <v>0</v>
      </c>
      <c r="AB185" s="34">
        <f t="shared" si="13"/>
        <v>10</v>
      </c>
      <c r="AC185" s="34">
        <f t="shared" si="14"/>
        <v>0</v>
      </c>
      <c r="AD185" s="34">
        <f t="shared" si="15"/>
        <v>10</v>
      </c>
      <c r="AE185" s="34">
        <v>0</v>
      </c>
      <c r="AF185" s="34" t="str">
        <f t="shared" si="16"/>
        <v>D</v>
      </c>
      <c r="AG185" s="35"/>
      <c r="AH185" s="36">
        <f t="shared" si="17"/>
        <v>10.001849999999999</v>
      </c>
    </row>
    <row r="186" spans="2:34" ht="34.9" x14ac:dyDescent="0.45">
      <c r="B186" s="32" t="s">
        <v>2087</v>
      </c>
      <c r="C186" s="32" t="s">
        <v>2088</v>
      </c>
      <c r="D186" s="32" t="s">
        <v>2089</v>
      </c>
      <c r="E186" s="32" t="s">
        <v>1794</v>
      </c>
      <c r="F186" s="32" t="s">
        <v>1794</v>
      </c>
      <c r="G186" s="32" t="s">
        <v>102</v>
      </c>
      <c r="H186" s="32" t="s">
        <v>2090</v>
      </c>
      <c r="I186" s="32" t="s">
        <v>2091</v>
      </c>
      <c r="J186" s="32" t="s">
        <v>2092</v>
      </c>
      <c r="K186" s="32" t="s">
        <v>153</v>
      </c>
      <c r="L186" s="32" t="s">
        <v>2093</v>
      </c>
      <c r="M186" s="32" t="s">
        <v>153</v>
      </c>
      <c r="N186" s="32" t="s">
        <v>508</v>
      </c>
      <c r="O186" s="32" t="s">
        <v>1848</v>
      </c>
      <c r="P186" s="32" t="s">
        <v>153</v>
      </c>
      <c r="Q186" s="32" t="s">
        <v>153</v>
      </c>
      <c r="R186" s="33" t="s">
        <v>2094</v>
      </c>
      <c r="S186" s="33"/>
      <c r="T186" s="32" t="s">
        <v>2061</v>
      </c>
      <c r="U186" s="32" t="s">
        <v>161</v>
      </c>
      <c r="V186" s="32" t="s">
        <v>2095</v>
      </c>
      <c r="W186" s="32" t="s">
        <v>163</v>
      </c>
      <c r="X186" s="32" t="s">
        <v>164</v>
      </c>
      <c r="Y186" s="32" t="s">
        <v>165</v>
      </c>
      <c r="Z186" s="32" t="s">
        <v>166</v>
      </c>
      <c r="AA186" s="34">
        <f t="shared" si="12"/>
        <v>0</v>
      </c>
      <c r="AB186" s="34">
        <f t="shared" si="13"/>
        <v>10</v>
      </c>
      <c r="AC186" s="34">
        <f t="shared" si="14"/>
        <v>0</v>
      </c>
      <c r="AD186" s="34">
        <f t="shared" si="15"/>
        <v>10</v>
      </c>
      <c r="AE186" s="34">
        <v>0</v>
      </c>
      <c r="AF186" s="34" t="str">
        <f t="shared" si="16"/>
        <v>D</v>
      </c>
      <c r="AG186" s="35"/>
      <c r="AH186" s="36">
        <f t="shared" si="17"/>
        <v>10.001860000000001</v>
      </c>
    </row>
    <row r="187" spans="2:34" ht="46.5" x14ac:dyDescent="0.45">
      <c r="B187" s="32" t="s">
        <v>2096</v>
      </c>
      <c r="C187" s="32" t="s">
        <v>2097</v>
      </c>
      <c r="D187" s="32" t="s">
        <v>2098</v>
      </c>
      <c r="E187" s="32" t="s">
        <v>1794</v>
      </c>
      <c r="F187" s="32" t="s">
        <v>1794</v>
      </c>
      <c r="G187" s="32" t="s">
        <v>102</v>
      </c>
      <c r="H187" s="32" t="s">
        <v>2099</v>
      </c>
      <c r="I187" s="32" t="s">
        <v>2100</v>
      </c>
      <c r="J187" s="32" t="s">
        <v>2101</v>
      </c>
      <c r="K187" s="32" t="s">
        <v>2102</v>
      </c>
      <c r="L187" s="32" t="s">
        <v>2103</v>
      </c>
      <c r="M187" s="32" t="s">
        <v>153</v>
      </c>
      <c r="N187" s="32" t="s">
        <v>508</v>
      </c>
      <c r="O187" s="32" t="s">
        <v>2044</v>
      </c>
      <c r="P187" s="32" t="s">
        <v>2104</v>
      </c>
      <c r="Q187" s="32" t="s">
        <v>2105</v>
      </c>
      <c r="R187" s="33" t="s">
        <v>2106</v>
      </c>
      <c r="S187" s="33" t="s">
        <v>436</v>
      </c>
      <c r="T187" s="32" t="s">
        <v>2107</v>
      </c>
      <c r="U187" s="32" t="s">
        <v>161</v>
      </c>
      <c r="V187" s="32" t="s">
        <v>2108</v>
      </c>
      <c r="W187" s="32" t="s">
        <v>260</v>
      </c>
      <c r="X187" s="32" t="s">
        <v>164</v>
      </c>
      <c r="Y187" s="32" t="s">
        <v>1021</v>
      </c>
      <c r="Z187" s="32" t="s">
        <v>166</v>
      </c>
      <c r="AA187" s="34">
        <f t="shared" si="12"/>
        <v>0</v>
      </c>
      <c r="AB187" s="34">
        <f t="shared" si="13"/>
        <v>10</v>
      </c>
      <c r="AC187" s="34">
        <f t="shared" si="14"/>
        <v>6</v>
      </c>
      <c r="AD187" s="34">
        <f t="shared" si="15"/>
        <v>16</v>
      </c>
      <c r="AE187" s="34">
        <v>1</v>
      </c>
      <c r="AF187" s="34" t="str">
        <f t="shared" si="16"/>
        <v>C</v>
      </c>
      <c r="AG187" s="35"/>
      <c r="AH187" s="36">
        <f t="shared" si="17"/>
        <v>16.00187</v>
      </c>
    </row>
    <row r="188" spans="2:34" ht="34.9" x14ac:dyDescent="0.45">
      <c r="B188" s="32" t="s">
        <v>2109</v>
      </c>
      <c r="C188" s="32" t="s">
        <v>2110</v>
      </c>
      <c r="D188" s="32" t="s">
        <v>2098</v>
      </c>
      <c r="E188" s="32" t="s">
        <v>1794</v>
      </c>
      <c r="F188" s="32" t="s">
        <v>1794</v>
      </c>
      <c r="G188" s="32" t="s">
        <v>102</v>
      </c>
      <c r="H188" s="32" t="s">
        <v>2111</v>
      </c>
      <c r="I188" s="32" t="s">
        <v>2112</v>
      </c>
      <c r="J188" s="32" t="s">
        <v>2113</v>
      </c>
      <c r="K188" s="32" t="s">
        <v>2114</v>
      </c>
      <c r="L188" s="32" t="s">
        <v>2115</v>
      </c>
      <c r="M188" s="32" t="s">
        <v>2116</v>
      </c>
      <c r="N188" s="32" t="s">
        <v>508</v>
      </c>
      <c r="O188" s="32" t="s">
        <v>2044</v>
      </c>
      <c r="P188" s="32" t="s">
        <v>2117</v>
      </c>
      <c r="Q188" s="32" t="s">
        <v>2118</v>
      </c>
      <c r="R188" s="33" t="s">
        <v>2119</v>
      </c>
      <c r="S188" s="33" t="s">
        <v>436</v>
      </c>
      <c r="T188" s="32" t="s">
        <v>2120</v>
      </c>
      <c r="U188" s="32" t="s">
        <v>161</v>
      </c>
      <c r="V188" s="32" t="s">
        <v>2121</v>
      </c>
      <c r="W188" s="32" t="s">
        <v>437</v>
      </c>
      <c r="X188" s="32" t="s">
        <v>164</v>
      </c>
      <c r="Y188" s="32" t="s">
        <v>2122</v>
      </c>
      <c r="Z188" s="32" t="s">
        <v>166</v>
      </c>
      <c r="AA188" s="34">
        <f t="shared" si="12"/>
        <v>0</v>
      </c>
      <c r="AB188" s="34">
        <f t="shared" si="13"/>
        <v>10</v>
      </c>
      <c r="AC188" s="34">
        <f t="shared" si="14"/>
        <v>6</v>
      </c>
      <c r="AD188" s="34">
        <f t="shared" si="15"/>
        <v>16</v>
      </c>
      <c r="AE188" s="34">
        <v>1</v>
      </c>
      <c r="AF188" s="34" t="str">
        <f t="shared" si="16"/>
        <v>C</v>
      </c>
      <c r="AG188" s="35"/>
      <c r="AH188" s="36">
        <f t="shared" si="17"/>
        <v>16.00188</v>
      </c>
    </row>
    <row r="189" spans="2:34" ht="46.5" x14ac:dyDescent="0.45">
      <c r="B189" s="32" t="s">
        <v>2123</v>
      </c>
      <c r="C189" s="32" t="s">
        <v>2124</v>
      </c>
      <c r="D189" s="32" t="s">
        <v>2098</v>
      </c>
      <c r="E189" s="32" t="s">
        <v>1794</v>
      </c>
      <c r="F189" s="32" t="s">
        <v>1794</v>
      </c>
      <c r="G189" s="32" t="s">
        <v>102</v>
      </c>
      <c r="H189" s="32" t="s">
        <v>2125</v>
      </c>
      <c r="I189" s="32" t="s">
        <v>2126</v>
      </c>
      <c r="J189" s="32" t="s">
        <v>2127</v>
      </c>
      <c r="K189" s="32" t="s">
        <v>2128</v>
      </c>
      <c r="L189" s="32" t="s">
        <v>2129</v>
      </c>
      <c r="M189" s="32" t="s">
        <v>153</v>
      </c>
      <c r="N189" s="32" t="s">
        <v>508</v>
      </c>
      <c r="O189" s="32" t="s">
        <v>2044</v>
      </c>
      <c r="P189" s="32" t="s">
        <v>2130</v>
      </c>
      <c r="Q189" s="32" t="s">
        <v>2131</v>
      </c>
      <c r="R189" s="33" t="s">
        <v>2132</v>
      </c>
      <c r="S189" s="33"/>
      <c r="T189" s="32" t="s">
        <v>2120</v>
      </c>
      <c r="U189" s="32" t="s">
        <v>161</v>
      </c>
      <c r="V189" s="32" t="s">
        <v>2133</v>
      </c>
      <c r="W189" s="32" t="s">
        <v>163</v>
      </c>
      <c r="X189" s="32" t="s">
        <v>164</v>
      </c>
      <c r="Y189" s="32" t="s">
        <v>165</v>
      </c>
      <c r="Z189" s="32" t="s">
        <v>166</v>
      </c>
      <c r="AA189" s="34">
        <f t="shared" si="12"/>
        <v>0</v>
      </c>
      <c r="AB189" s="34">
        <f t="shared" si="13"/>
        <v>10</v>
      </c>
      <c r="AC189" s="34">
        <f t="shared" si="14"/>
        <v>0</v>
      </c>
      <c r="AD189" s="34">
        <f t="shared" si="15"/>
        <v>10</v>
      </c>
      <c r="AE189" s="34">
        <v>0</v>
      </c>
      <c r="AF189" s="34" t="str">
        <f t="shared" si="16"/>
        <v>D</v>
      </c>
      <c r="AG189" s="35"/>
      <c r="AH189" s="36">
        <f t="shared" si="17"/>
        <v>10.00189</v>
      </c>
    </row>
    <row r="190" spans="2:34" ht="34.9" x14ac:dyDescent="0.45">
      <c r="B190" s="32" t="s">
        <v>2134</v>
      </c>
      <c r="C190" s="32" t="s">
        <v>2135</v>
      </c>
      <c r="D190" s="32" t="s">
        <v>2098</v>
      </c>
      <c r="E190" s="32" t="s">
        <v>2136</v>
      </c>
      <c r="F190" s="32" t="s">
        <v>1794</v>
      </c>
      <c r="G190" s="32" t="s">
        <v>102</v>
      </c>
      <c r="H190" s="32" t="s">
        <v>2137</v>
      </c>
      <c r="I190" s="32" t="s">
        <v>2138</v>
      </c>
      <c r="J190" s="32" t="s">
        <v>2139</v>
      </c>
      <c r="K190" s="32" t="s">
        <v>2140</v>
      </c>
      <c r="L190" s="32" t="s">
        <v>153</v>
      </c>
      <c r="M190" s="32" t="s">
        <v>153</v>
      </c>
      <c r="N190" s="32" t="s">
        <v>508</v>
      </c>
      <c r="O190" s="32" t="s">
        <v>419</v>
      </c>
      <c r="P190" s="32" t="s">
        <v>2141</v>
      </c>
      <c r="Q190" s="32" t="s">
        <v>2142</v>
      </c>
      <c r="R190" s="33" t="s">
        <v>2143</v>
      </c>
      <c r="S190" s="33"/>
      <c r="T190" s="32" t="s">
        <v>2061</v>
      </c>
      <c r="U190" s="32" t="s">
        <v>161</v>
      </c>
      <c r="V190" s="32" t="s">
        <v>2144</v>
      </c>
      <c r="W190" s="32" t="s">
        <v>163</v>
      </c>
      <c r="X190" s="32" t="s">
        <v>164</v>
      </c>
      <c r="Y190" s="32" t="s">
        <v>165</v>
      </c>
      <c r="Z190" s="32" t="s">
        <v>166</v>
      </c>
      <c r="AA190" s="34">
        <f t="shared" si="12"/>
        <v>0</v>
      </c>
      <c r="AB190" s="34">
        <f t="shared" si="13"/>
        <v>10</v>
      </c>
      <c r="AC190" s="34">
        <f t="shared" si="14"/>
        <v>0</v>
      </c>
      <c r="AD190" s="34">
        <f t="shared" si="15"/>
        <v>10</v>
      </c>
      <c r="AE190" s="34">
        <v>0</v>
      </c>
      <c r="AF190" s="34" t="str">
        <f t="shared" si="16"/>
        <v>D</v>
      </c>
      <c r="AG190" s="35"/>
      <c r="AH190" s="36">
        <f t="shared" si="17"/>
        <v>10.001899999999999</v>
      </c>
    </row>
    <row r="191" spans="2:34" ht="46.5" x14ac:dyDescent="0.45">
      <c r="B191" s="32" t="s">
        <v>2145</v>
      </c>
      <c r="C191" s="32" t="s">
        <v>2146</v>
      </c>
      <c r="D191" s="32" t="s">
        <v>2147</v>
      </c>
      <c r="E191" s="32" t="s">
        <v>2148</v>
      </c>
      <c r="F191" s="32" t="s">
        <v>1892</v>
      </c>
      <c r="G191" s="32" t="s">
        <v>102</v>
      </c>
      <c r="H191" s="32" t="s">
        <v>2149</v>
      </c>
      <c r="I191" s="32" t="s">
        <v>2150</v>
      </c>
      <c r="J191" s="32" t="s">
        <v>2151</v>
      </c>
      <c r="K191" s="32" t="s">
        <v>153</v>
      </c>
      <c r="L191" s="32" t="s">
        <v>153</v>
      </c>
      <c r="M191" s="32" t="s">
        <v>153</v>
      </c>
      <c r="N191" s="32" t="s">
        <v>508</v>
      </c>
      <c r="O191" s="32" t="s">
        <v>1848</v>
      </c>
      <c r="P191" s="32" t="s">
        <v>153</v>
      </c>
      <c r="Q191" s="32" t="s">
        <v>153</v>
      </c>
      <c r="R191" s="33" t="s">
        <v>2152</v>
      </c>
      <c r="S191" s="33"/>
      <c r="T191" s="32" t="s">
        <v>2061</v>
      </c>
      <c r="U191" s="32" t="s">
        <v>419</v>
      </c>
      <c r="V191" s="32" t="s">
        <v>2144</v>
      </c>
      <c r="W191" s="32" t="s">
        <v>163</v>
      </c>
      <c r="X191" s="32" t="s">
        <v>164</v>
      </c>
      <c r="Y191" s="32" t="s">
        <v>165</v>
      </c>
      <c r="Z191" s="32" t="s">
        <v>166</v>
      </c>
      <c r="AA191" s="34">
        <f t="shared" si="12"/>
        <v>0</v>
      </c>
      <c r="AB191" s="34">
        <f t="shared" si="13"/>
        <v>10</v>
      </c>
      <c r="AC191" s="34">
        <f t="shared" si="14"/>
        <v>0</v>
      </c>
      <c r="AD191" s="34">
        <f t="shared" si="15"/>
        <v>10</v>
      </c>
      <c r="AE191" s="34">
        <v>0</v>
      </c>
      <c r="AF191" s="34" t="str">
        <f t="shared" si="16"/>
        <v>D</v>
      </c>
      <c r="AG191" s="35"/>
      <c r="AH191" s="36">
        <f t="shared" si="17"/>
        <v>10.001910000000001</v>
      </c>
    </row>
    <row r="192" spans="2:34" ht="23.25" x14ac:dyDescent="0.45">
      <c r="B192" s="32" t="s">
        <v>2153</v>
      </c>
      <c r="C192" s="32" t="s">
        <v>2154</v>
      </c>
      <c r="D192" s="32" t="s">
        <v>2155</v>
      </c>
      <c r="E192" s="32" t="s">
        <v>2156</v>
      </c>
      <c r="F192" s="32" t="s">
        <v>1794</v>
      </c>
      <c r="G192" s="32" t="s">
        <v>102</v>
      </c>
      <c r="H192" s="32" t="s">
        <v>2157</v>
      </c>
      <c r="I192" s="32" t="s">
        <v>2158</v>
      </c>
      <c r="J192" s="32" t="s">
        <v>2159</v>
      </c>
      <c r="K192" s="32" t="s">
        <v>153</v>
      </c>
      <c r="L192" s="32" t="s">
        <v>153</v>
      </c>
      <c r="M192" s="32" t="s">
        <v>153</v>
      </c>
      <c r="N192" s="32" t="s">
        <v>508</v>
      </c>
      <c r="O192" s="32" t="s">
        <v>1848</v>
      </c>
      <c r="P192" s="32" t="s">
        <v>153</v>
      </c>
      <c r="Q192" s="32" t="s">
        <v>153</v>
      </c>
      <c r="R192" s="33" t="s">
        <v>2160</v>
      </c>
      <c r="S192" s="33"/>
      <c r="T192" s="32" t="s">
        <v>2061</v>
      </c>
      <c r="U192" s="32" t="s">
        <v>419</v>
      </c>
      <c r="V192" s="32" t="s">
        <v>2144</v>
      </c>
      <c r="W192" s="32" t="s">
        <v>163</v>
      </c>
      <c r="X192" s="32" t="s">
        <v>164</v>
      </c>
      <c r="Y192" s="32" t="s">
        <v>165</v>
      </c>
      <c r="Z192" s="32" t="s">
        <v>166</v>
      </c>
      <c r="AA192" s="34">
        <f t="shared" si="12"/>
        <v>0</v>
      </c>
      <c r="AB192" s="34">
        <f t="shared" si="13"/>
        <v>10</v>
      </c>
      <c r="AC192" s="34">
        <f t="shared" si="14"/>
        <v>0</v>
      </c>
      <c r="AD192" s="34">
        <f t="shared" si="15"/>
        <v>10</v>
      </c>
      <c r="AE192" s="34">
        <v>0</v>
      </c>
      <c r="AF192" s="34" t="str">
        <f t="shared" si="16"/>
        <v>D</v>
      </c>
      <c r="AG192" s="35"/>
      <c r="AH192" s="36">
        <f t="shared" si="17"/>
        <v>10.00192</v>
      </c>
    </row>
    <row r="193" spans="2:34" ht="34.9" x14ac:dyDescent="0.45">
      <c r="B193" s="32" t="s">
        <v>2161</v>
      </c>
      <c r="C193" s="32" t="s">
        <v>2162</v>
      </c>
      <c r="D193" s="32" t="s">
        <v>2163</v>
      </c>
      <c r="E193" s="32" t="s">
        <v>2164</v>
      </c>
      <c r="F193" s="32" t="s">
        <v>1794</v>
      </c>
      <c r="G193" s="32" t="s">
        <v>102</v>
      </c>
      <c r="H193" s="32" t="s">
        <v>2165</v>
      </c>
      <c r="I193" s="32" t="s">
        <v>2166</v>
      </c>
      <c r="J193" s="32" t="s">
        <v>2167</v>
      </c>
      <c r="K193" s="32" t="s">
        <v>153</v>
      </c>
      <c r="L193" s="32" t="s">
        <v>153</v>
      </c>
      <c r="M193" s="32" t="s">
        <v>153</v>
      </c>
      <c r="N193" s="32" t="s">
        <v>508</v>
      </c>
      <c r="O193" s="32" t="s">
        <v>1848</v>
      </c>
      <c r="P193" s="32" t="s">
        <v>153</v>
      </c>
      <c r="Q193" s="32" t="s">
        <v>153</v>
      </c>
      <c r="R193" s="33" t="s">
        <v>2168</v>
      </c>
      <c r="S193" s="33"/>
      <c r="T193" s="32" t="s">
        <v>2061</v>
      </c>
      <c r="U193" s="32" t="s">
        <v>419</v>
      </c>
      <c r="V193" s="32" t="s">
        <v>2144</v>
      </c>
      <c r="W193" s="32" t="s">
        <v>163</v>
      </c>
      <c r="X193" s="32" t="s">
        <v>164</v>
      </c>
      <c r="Y193" s="32" t="s">
        <v>165</v>
      </c>
      <c r="Z193" s="32" t="s">
        <v>166</v>
      </c>
      <c r="AA193" s="34">
        <f t="shared" si="12"/>
        <v>0</v>
      </c>
      <c r="AB193" s="34">
        <f t="shared" si="13"/>
        <v>10</v>
      </c>
      <c r="AC193" s="34">
        <f t="shared" si="14"/>
        <v>0</v>
      </c>
      <c r="AD193" s="34">
        <f t="shared" si="15"/>
        <v>10</v>
      </c>
      <c r="AE193" s="34">
        <v>0</v>
      </c>
      <c r="AF193" s="34" t="str">
        <f t="shared" si="16"/>
        <v>D</v>
      </c>
      <c r="AG193" s="35"/>
      <c r="AH193" s="36">
        <f t="shared" si="17"/>
        <v>10.00193</v>
      </c>
    </row>
    <row r="194" spans="2:34" ht="34.9" x14ac:dyDescent="0.45">
      <c r="B194" s="32" t="s">
        <v>2169</v>
      </c>
      <c r="C194" s="32" t="s">
        <v>2170</v>
      </c>
      <c r="D194" s="32" t="s">
        <v>2163</v>
      </c>
      <c r="E194" s="32" t="s">
        <v>1906</v>
      </c>
      <c r="F194" s="32" t="s">
        <v>1906</v>
      </c>
      <c r="G194" s="32" t="s">
        <v>102</v>
      </c>
      <c r="H194" s="32" t="s">
        <v>1907</v>
      </c>
      <c r="I194" s="32" t="s">
        <v>2171</v>
      </c>
      <c r="J194" s="32" t="s">
        <v>2172</v>
      </c>
      <c r="K194" s="32" t="s">
        <v>153</v>
      </c>
      <c r="L194" s="32" t="s">
        <v>153</v>
      </c>
      <c r="M194" s="32" t="s">
        <v>153</v>
      </c>
      <c r="N194" s="32" t="s">
        <v>508</v>
      </c>
      <c r="O194" s="32" t="s">
        <v>1848</v>
      </c>
      <c r="P194" s="32" t="s">
        <v>153</v>
      </c>
      <c r="Q194" s="32" t="s">
        <v>153</v>
      </c>
      <c r="R194" s="33" t="s">
        <v>2173</v>
      </c>
      <c r="S194" s="33"/>
      <c r="T194" s="32" t="s">
        <v>2061</v>
      </c>
      <c r="U194" s="32" t="s">
        <v>419</v>
      </c>
      <c r="V194" s="32" t="s">
        <v>2144</v>
      </c>
      <c r="W194" s="32" t="s">
        <v>163</v>
      </c>
      <c r="X194" s="32" t="s">
        <v>164</v>
      </c>
      <c r="Y194" s="32" t="s">
        <v>165</v>
      </c>
      <c r="Z194" s="32" t="s">
        <v>166</v>
      </c>
      <c r="AA194" s="34">
        <f t="shared" si="12"/>
        <v>0</v>
      </c>
      <c r="AB194" s="34">
        <f t="shared" si="13"/>
        <v>10</v>
      </c>
      <c r="AC194" s="34">
        <f t="shared" si="14"/>
        <v>0</v>
      </c>
      <c r="AD194" s="34">
        <f t="shared" si="15"/>
        <v>10</v>
      </c>
      <c r="AE194" s="34">
        <v>0</v>
      </c>
      <c r="AF194" s="34" t="str">
        <f t="shared" si="16"/>
        <v>D</v>
      </c>
      <c r="AG194" s="35"/>
      <c r="AH194" s="36">
        <f t="shared" si="17"/>
        <v>10.001939999999999</v>
      </c>
    </row>
    <row r="195" spans="2:34" ht="34.9" x14ac:dyDescent="0.45">
      <c r="B195" s="32" t="s">
        <v>2174</v>
      </c>
      <c r="C195" s="32" t="s">
        <v>2175</v>
      </c>
      <c r="D195" s="32" t="s">
        <v>2155</v>
      </c>
      <c r="E195" s="32" t="s">
        <v>2176</v>
      </c>
      <c r="F195" s="32" t="s">
        <v>1794</v>
      </c>
      <c r="G195" s="32" t="s">
        <v>102</v>
      </c>
      <c r="H195" s="32" t="s">
        <v>2177</v>
      </c>
      <c r="I195" s="32" t="s">
        <v>2178</v>
      </c>
      <c r="J195" s="32" t="s">
        <v>2179</v>
      </c>
      <c r="K195" s="32" t="s">
        <v>153</v>
      </c>
      <c r="L195" s="32" t="s">
        <v>153</v>
      </c>
      <c r="M195" s="32" t="s">
        <v>153</v>
      </c>
      <c r="N195" s="32" t="s">
        <v>508</v>
      </c>
      <c r="O195" s="32" t="s">
        <v>1848</v>
      </c>
      <c r="P195" s="32" t="s">
        <v>153</v>
      </c>
      <c r="Q195" s="32" t="s">
        <v>153</v>
      </c>
      <c r="R195" s="33" t="s">
        <v>2180</v>
      </c>
      <c r="S195" s="33"/>
      <c r="T195" s="32" t="s">
        <v>2061</v>
      </c>
      <c r="U195" s="32" t="s">
        <v>419</v>
      </c>
      <c r="V195" s="32" t="s">
        <v>2144</v>
      </c>
      <c r="W195" s="32" t="s">
        <v>163</v>
      </c>
      <c r="X195" s="32" t="s">
        <v>164</v>
      </c>
      <c r="Y195" s="32" t="s">
        <v>165</v>
      </c>
      <c r="Z195" s="32" t="s">
        <v>166</v>
      </c>
      <c r="AA195" s="34">
        <f t="shared" si="12"/>
        <v>0</v>
      </c>
      <c r="AB195" s="34">
        <f t="shared" si="13"/>
        <v>10</v>
      </c>
      <c r="AC195" s="34">
        <f t="shared" si="14"/>
        <v>0</v>
      </c>
      <c r="AD195" s="34">
        <f t="shared" si="15"/>
        <v>10</v>
      </c>
      <c r="AE195" s="34">
        <v>0</v>
      </c>
      <c r="AF195" s="34" t="str">
        <f t="shared" si="16"/>
        <v>D</v>
      </c>
      <c r="AG195" s="35"/>
      <c r="AH195" s="36">
        <f t="shared" si="17"/>
        <v>10.001950000000001</v>
      </c>
    </row>
    <row r="196" spans="2:34" ht="46.5" x14ac:dyDescent="0.45">
      <c r="B196" s="32" t="s">
        <v>2181</v>
      </c>
      <c r="C196" s="32" t="s">
        <v>2182</v>
      </c>
      <c r="D196" s="32" t="s">
        <v>2183</v>
      </c>
      <c r="E196" s="32" t="s">
        <v>2184</v>
      </c>
      <c r="F196" s="32" t="s">
        <v>2184</v>
      </c>
      <c r="G196" s="32" t="s">
        <v>103</v>
      </c>
      <c r="H196" s="32" t="s">
        <v>1795</v>
      </c>
      <c r="I196" s="32" t="s">
        <v>2185</v>
      </c>
      <c r="J196" s="32" t="s">
        <v>2186</v>
      </c>
      <c r="K196" s="32" t="s">
        <v>2187</v>
      </c>
      <c r="L196" s="32" t="s">
        <v>2188</v>
      </c>
      <c r="M196" s="32" t="s">
        <v>153</v>
      </c>
      <c r="N196" s="32" t="s">
        <v>154</v>
      </c>
      <c r="O196" s="32" t="s">
        <v>419</v>
      </c>
      <c r="P196" s="32" t="s">
        <v>2189</v>
      </c>
      <c r="Q196" s="32" t="s">
        <v>2190</v>
      </c>
      <c r="R196" s="33" t="s">
        <v>2191</v>
      </c>
      <c r="S196" s="33" t="s">
        <v>1803</v>
      </c>
      <c r="T196" s="32" t="s">
        <v>160</v>
      </c>
      <c r="U196" s="32" t="s">
        <v>161</v>
      </c>
      <c r="V196" s="32" t="s">
        <v>2192</v>
      </c>
      <c r="W196" s="32" t="s">
        <v>437</v>
      </c>
      <c r="X196" s="32" t="s">
        <v>164</v>
      </c>
      <c r="Y196" s="32" t="s">
        <v>2193</v>
      </c>
      <c r="Z196" s="32" t="s">
        <v>166</v>
      </c>
      <c r="AA196" s="34">
        <f t="shared" si="12"/>
        <v>7</v>
      </c>
      <c r="AB196" s="34">
        <f t="shared" si="13"/>
        <v>10</v>
      </c>
      <c r="AC196" s="34">
        <f t="shared" si="14"/>
        <v>6</v>
      </c>
      <c r="AD196" s="34">
        <f t="shared" si="15"/>
        <v>23</v>
      </c>
      <c r="AE196" s="34">
        <v>2</v>
      </c>
      <c r="AF196" s="34" t="str">
        <f t="shared" si="16"/>
        <v>B</v>
      </c>
      <c r="AG196" s="35"/>
      <c r="AH196" s="36">
        <f t="shared" si="17"/>
        <v>23.00196</v>
      </c>
    </row>
    <row r="197" spans="2:34" ht="46.5" x14ac:dyDescent="0.45">
      <c r="B197" s="32" t="s">
        <v>2194</v>
      </c>
      <c r="C197" s="32" t="s">
        <v>2195</v>
      </c>
      <c r="D197" s="32" t="s">
        <v>2196</v>
      </c>
      <c r="E197" s="32" t="s">
        <v>2184</v>
      </c>
      <c r="F197" s="32" t="s">
        <v>2184</v>
      </c>
      <c r="G197" s="32" t="s">
        <v>103</v>
      </c>
      <c r="H197" s="32" t="s">
        <v>2197</v>
      </c>
      <c r="I197" s="32" t="s">
        <v>2198</v>
      </c>
      <c r="J197" s="32" t="s">
        <v>2199</v>
      </c>
      <c r="K197" s="32" t="s">
        <v>2200</v>
      </c>
      <c r="L197" s="32" t="s">
        <v>2201</v>
      </c>
      <c r="M197" s="32" t="s">
        <v>153</v>
      </c>
      <c r="N197" s="32" t="s">
        <v>154</v>
      </c>
      <c r="O197" s="32" t="s">
        <v>419</v>
      </c>
      <c r="P197" s="32" t="s">
        <v>153</v>
      </c>
      <c r="Q197" s="32" t="s">
        <v>153</v>
      </c>
      <c r="R197" s="33" t="s">
        <v>2202</v>
      </c>
      <c r="S197" s="33" t="s">
        <v>1816</v>
      </c>
      <c r="T197" s="32" t="s">
        <v>218</v>
      </c>
      <c r="U197" s="32" t="s">
        <v>161</v>
      </c>
      <c r="V197" s="32" t="s">
        <v>2203</v>
      </c>
      <c r="W197" s="32" t="s">
        <v>163</v>
      </c>
      <c r="X197" s="32" t="s">
        <v>164</v>
      </c>
      <c r="Y197" s="32" t="s">
        <v>165</v>
      </c>
      <c r="Z197" s="32" t="s">
        <v>166</v>
      </c>
      <c r="AA197" s="34">
        <f t="shared" si="12"/>
        <v>7</v>
      </c>
      <c r="AB197" s="34">
        <f t="shared" si="13"/>
        <v>10</v>
      </c>
      <c r="AC197" s="34">
        <f t="shared" si="14"/>
        <v>3</v>
      </c>
      <c r="AD197" s="34">
        <f t="shared" si="15"/>
        <v>20</v>
      </c>
      <c r="AE197" s="34">
        <v>1</v>
      </c>
      <c r="AF197" s="34" t="str">
        <f t="shared" si="16"/>
        <v>B</v>
      </c>
      <c r="AG197" s="35"/>
      <c r="AH197" s="36">
        <f t="shared" si="17"/>
        <v>20.00197</v>
      </c>
    </row>
    <row r="198" spans="2:34" ht="46.5" x14ac:dyDescent="0.45">
      <c r="B198" s="32" t="s">
        <v>2204</v>
      </c>
      <c r="C198" s="32" t="s">
        <v>2205</v>
      </c>
      <c r="D198" s="32" t="s">
        <v>170</v>
      </c>
      <c r="E198" s="32" t="s">
        <v>2206</v>
      </c>
      <c r="F198" s="32" t="s">
        <v>2206</v>
      </c>
      <c r="G198" s="32" t="s">
        <v>103</v>
      </c>
      <c r="H198" s="32" t="s">
        <v>2207</v>
      </c>
      <c r="I198" s="32" t="s">
        <v>2208</v>
      </c>
      <c r="J198" s="32" t="s">
        <v>2209</v>
      </c>
      <c r="K198" s="32" t="s">
        <v>2210</v>
      </c>
      <c r="L198" s="32" t="s">
        <v>2211</v>
      </c>
      <c r="M198" s="32" t="s">
        <v>153</v>
      </c>
      <c r="N198" s="32" t="s">
        <v>154</v>
      </c>
      <c r="O198" s="32" t="s">
        <v>419</v>
      </c>
      <c r="P198" s="32" t="s">
        <v>2212</v>
      </c>
      <c r="Q198" s="32" t="s">
        <v>2213</v>
      </c>
      <c r="R198" s="33" t="s">
        <v>2214</v>
      </c>
      <c r="S198" s="33" t="s">
        <v>1816</v>
      </c>
      <c r="T198" s="32" t="s">
        <v>218</v>
      </c>
      <c r="U198" s="32" t="s">
        <v>161</v>
      </c>
      <c r="V198" s="32" t="s">
        <v>2215</v>
      </c>
      <c r="W198" s="32" t="s">
        <v>736</v>
      </c>
      <c r="X198" s="32" t="s">
        <v>164</v>
      </c>
      <c r="Y198" s="32" t="s">
        <v>2216</v>
      </c>
      <c r="Z198" s="32" t="s">
        <v>166</v>
      </c>
      <c r="AA198" s="34">
        <f t="shared" si="12"/>
        <v>7</v>
      </c>
      <c r="AB198" s="34">
        <f t="shared" si="13"/>
        <v>10</v>
      </c>
      <c r="AC198" s="34">
        <f t="shared" si="14"/>
        <v>6</v>
      </c>
      <c r="AD198" s="34">
        <f t="shared" si="15"/>
        <v>23</v>
      </c>
      <c r="AE198" s="34">
        <v>1</v>
      </c>
      <c r="AF198" s="34" t="str">
        <f t="shared" si="16"/>
        <v>B</v>
      </c>
      <c r="AG198" s="35"/>
      <c r="AH198" s="36">
        <f t="shared" si="17"/>
        <v>23.00198</v>
      </c>
    </row>
    <row r="199" spans="2:34" ht="46.5" x14ac:dyDescent="0.45">
      <c r="B199" s="32" t="s">
        <v>2217</v>
      </c>
      <c r="C199" s="32" t="s">
        <v>2218</v>
      </c>
      <c r="D199" s="32" t="s">
        <v>170</v>
      </c>
      <c r="E199" s="32" t="s">
        <v>2219</v>
      </c>
      <c r="F199" s="32" t="s">
        <v>2219</v>
      </c>
      <c r="G199" s="32" t="s">
        <v>103</v>
      </c>
      <c r="H199" s="32" t="s">
        <v>2220</v>
      </c>
      <c r="I199" s="32" t="s">
        <v>2221</v>
      </c>
      <c r="J199" s="32" t="s">
        <v>2222</v>
      </c>
      <c r="K199" s="32" t="s">
        <v>2223</v>
      </c>
      <c r="L199" s="32" t="s">
        <v>2224</v>
      </c>
      <c r="M199" s="32" t="s">
        <v>153</v>
      </c>
      <c r="N199" s="32" t="s">
        <v>153</v>
      </c>
      <c r="O199" s="32" t="s">
        <v>419</v>
      </c>
      <c r="P199" s="32" t="s">
        <v>2225</v>
      </c>
      <c r="Q199" s="32" t="s">
        <v>2226</v>
      </c>
      <c r="R199" s="33" t="s">
        <v>2227</v>
      </c>
      <c r="S199" s="33" t="s">
        <v>290</v>
      </c>
      <c r="T199" s="32" t="s">
        <v>218</v>
      </c>
      <c r="U199" s="32" t="s">
        <v>161</v>
      </c>
      <c r="V199" s="32" t="s">
        <v>2228</v>
      </c>
      <c r="W199" s="32" t="s">
        <v>163</v>
      </c>
      <c r="X199" s="32" t="s">
        <v>164</v>
      </c>
      <c r="Y199" s="32" t="s">
        <v>165</v>
      </c>
      <c r="Z199" s="32" t="s">
        <v>166</v>
      </c>
      <c r="AA199" s="34">
        <f t="shared" si="12"/>
        <v>3</v>
      </c>
      <c r="AB199" s="34">
        <f t="shared" si="13"/>
        <v>10</v>
      </c>
      <c r="AC199" s="34">
        <f t="shared" si="14"/>
        <v>3</v>
      </c>
      <c r="AD199" s="34">
        <f t="shared" si="15"/>
        <v>16</v>
      </c>
      <c r="AE199" s="34">
        <v>0</v>
      </c>
      <c r="AF199" s="34" t="str">
        <f t="shared" si="16"/>
        <v>C</v>
      </c>
      <c r="AG199" s="35"/>
      <c r="AH199" s="36">
        <f t="shared" si="17"/>
        <v>16.001989999999999</v>
      </c>
    </row>
    <row r="200" spans="2:34" ht="34.9" x14ac:dyDescent="0.45">
      <c r="B200" s="32" t="s">
        <v>2229</v>
      </c>
      <c r="C200" s="32" t="s">
        <v>2230</v>
      </c>
      <c r="D200" s="32" t="s">
        <v>182</v>
      </c>
      <c r="E200" s="32" t="s">
        <v>2219</v>
      </c>
      <c r="F200" s="32" t="s">
        <v>2219</v>
      </c>
      <c r="G200" s="32" t="s">
        <v>103</v>
      </c>
      <c r="H200" s="32" t="s">
        <v>2220</v>
      </c>
      <c r="I200" s="32" t="s">
        <v>2231</v>
      </c>
      <c r="J200" s="32" t="s">
        <v>2232</v>
      </c>
      <c r="K200" s="32" t="s">
        <v>153</v>
      </c>
      <c r="L200" s="32" t="s">
        <v>153</v>
      </c>
      <c r="M200" s="32" t="s">
        <v>153</v>
      </c>
      <c r="N200" s="32" t="s">
        <v>153</v>
      </c>
      <c r="O200" s="32" t="s">
        <v>419</v>
      </c>
      <c r="P200" s="32" t="s">
        <v>153</v>
      </c>
      <c r="Q200" s="32" t="s">
        <v>153</v>
      </c>
      <c r="R200" s="33" t="s">
        <v>2233</v>
      </c>
      <c r="S200" s="33" t="s">
        <v>290</v>
      </c>
      <c r="T200" s="32" t="s">
        <v>218</v>
      </c>
      <c r="U200" s="32" t="s">
        <v>419</v>
      </c>
      <c r="V200" s="32" t="s">
        <v>2234</v>
      </c>
      <c r="W200" s="32" t="s">
        <v>163</v>
      </c>
      <c r="X200" s="32" t="s">
        <v>164</v>
      </c>
      <c r="Y200" s="32" t="s">
        <v>165</v>
      </c>
      <c r="Z200" s="32" t="s">
        <v>166</v>
      </c>
      <c r="AA200" s="34">
        <f t="shared" si="12"/>
        <v>3</v>
      </c>
      <c r="AB200" s="34">
        <f t="shared" si="13"/>
        <v>10</v>
      </c>
      <c r="AC200" s="34">
        <f t="shared" si="14"/>
        <v>3</v>
      </c>
      <c r="AD200" s="34">
        <f t="shared" si="15"/>
        <v>16</v>
      </c>
      <c r="AE200" s="34">
        <v>0</v>
      </c>
      <c r="AF200" s="34" t="str">
        <f t="shared" si="16"/>
        <v>C</v>
      </c>
      <c r="AG200" s="35"/>
      <c r="AH200" s="36">
        <f t="shared" si="17"/>
        <v>16.001999999999999</v>
      </c>
    </row>
    <row r="201" spans="2:34" ht="34.9" x14ac:dyDescent="0.45">
      <c r="B201" s="32" t="s">
        <v>2235</v>
      </c>
      <c r="C201" s="32" t="s">
        <v>2236</v>
      </c>
      <c r="D201" s="32" t="s">
        <v>2237</v>
      </c>
      <c r="E201" s="32" t="s">
        <v>2184</v>
      </c>
      <c r="F201" s="32" t="s">
        <v>2184</v>
      </c>
      <c r="G201" s="32" t="s">
        <v>103</v>
      </c>
      <c r="H201" s="32" t="s">
        <v>2238</v>
      </c>
      <c r="I201" s="32" t="s">
        <v>2239</v>
      </c>
      <c r="J201" s="32" t="s">
        <v>2240</v>
      </c>
      <c r="K201" s="32" t="s">
        <v>153</v>
      </c>
      <c r="L201" s="32" t="s">
        <v>153</v>
      </c>
      <c r="M201" s="32" t="s">
        <v>153</v>
      </c>
      <c r="N201" s="32" t="s">
        <v>508</v>
      </c>
      <c r="O201" s="32" t="s">
        <v>1848</v>
      </c>
      <c r="P201" s="32" t="s">
        <v>153</v>
      </c>
      <c r="Q201" s="32" t="s">
        <v>153</v>
      </c>
      <c r="R201" s="33" t="s">
        <v>2241</v>
      </c>
      <c r="S201" s="33" t="s">
        <v>290</v>
      </c>
      <c r="T201" s="32" t="s">
        <v>218</v>
      </c>
      <c r="U201" s="32" t="s">
        <v>161</v>
      </c>
      <c r="V201" s="32" t="s">
        <v>2242</v>
      </c>
      <c r="W201" s="32" t="s">
        <v>163</v>
      </c>
      <c r="X201" s="32" t="s">
        <v>164</v>
      </c>
      <c r="Y201" s="32" t="s">
        <v>165</v>
      </c>
      <c r="Z201" s="32" t="s">
        <v>166</v>
      </c>
      <c r="AA201" s="34">
        <f t="shared" si="12"/>
        <v>3</v>
      </c>
      <c r="AB201" s="34">
        <f t="shared" si="13"/>
        <v>10</v>
      </c>
      <c r="AC201" s="34">
        <f t="shared" si="14"/>
        <v>3</v>
      </c>
      <c r="AD201" s="34">
        <f t="shared" si="15"/>
        <v>16</v>
      </c>
      <c r="AE201" s="34">
        <v>0</v>
      </c>
      <c r="AF201" s="34" t="str">
        <f t="shared" si="16"/>
        <v>C</v>
      </c>
      <c r="AG201" s="35"/>
      <c r="AH201" s="36">
        <f t="shared" si="17"/>
        <v>16.002009999999999</v>
      </c>
    </row>
    <row r="202" spans="2:34" ht="34.9" x14ac:dyDescent="0.45">
      <c r="B202" s="32" t="s">
        <v>2243</v>
      </c>
      <c r="C202" s="32" t="s">
        <v>2244</v>
      </c>
      <c r="D202" s="32" t="s">
        <v>2245</v>
      </c>
      <c r="E202" s="32" t="s">
        <v>2246</v>
      </c>
      <c r="F202" s="32" t="s">
        <v>2246</v>
      </c>
      <c r="G202" s="32" t="s">
        <v>103</v>
      </c>
      <c r="H202" s="32" t="s">
        <v>2247</v>
      </c>
      <c r="I202" s="32" t="s">
        <v>153</v>
      </c>
      <c r="J202" s="32" t="s">
        <v>2248</v>
      </c>
      <c r="K202" s="32" t="s">
        <v>2249</v>
      </c>
      <c r="L202" s="32" t="s">
        <v>2250</v>
      </c>
      <c r="M202" s="32" t="s">
        <v>153</v>
      </c>
      <c r="N202" s="32" t="s">
        <v>508</v>
      </c>
      <c r="O202" s="32" t="s">
        <v>1848</v>
      </c>
      <c r="P202" s="32" t="s">
        <v>153</v>
      </c>
      <c r="Q202" s="32" t="s">
        <v>153</v>
      </c>
      <c r="R202" s="33" t="s">
        <v>2251</v>
      </c>
      <c r="S202" s="33" t="s">
        <v>290</v>
      </c>
      <c r="T202" s="32" t="s">
        <v>218</v>
      </c>
      <c r="U202" s="32" t="s">
        <v>419</v>
      </c>
      <c r="V202" s="32" t="s">
        <v>2252</v>
      </c>
      <c r="W202" s="32" t="s">
        <v>163</v>
      </c>
      <c r="X202" s="32" t="s">
        <v>164</v>
      </c>
      <c r="Y202" s="32" t="s">
        <v>165</v>
      </c>
      <c r="Z202" s="32" t="s">
        <v>166</v>
      </c>
      <c r="AA202" s="34">
        <f t="shared" ref="AA202:AA265" si="18">MIN(10,IF(N202="Oui",4,0)+IF(OR(O202="Oui",O202="Très probable"),3,0)+IF(OR(ISNUMBER(SEARCH("Linguistico",D202)),ISNUMBER(SEARCH("Classico",D202))),2,0)+IF(ISNUMBER(SEARCH("Liceo",D202)),1,0))</f>
        <v>3</v>
      </c>
      <c r="AB202" s="34">
        <f t="shared" ref="AB202:AB265" si="19">MIN(10,IF(K202&lt;&gt;"",3,0)+IF(J202&lt;&gt;"",3,0)+IF(I202&lt;&gt;"",2,0)+IF(L202&lt;&gt;"",2,0))</f>
        <v>10</v>
      </c>
      <c r="AC202" s="34">
        <f t="shared" ref="AC202:AC265" si="20">MIN(10,IF(S202&lt;&gt;"",3,0)+IF(AND(X202&lt;&gt;"",X202&lt;&gt;"À renseigner"),4,0)+IF(AND(Y202&lt;&gt;"",Y202&lt;&gt;"Aucun"),3,0))</f>
        <v>3</v>
      </c>
      <c r="AD202" s="34">
        <f t="shared" ref="AD202:AD265" si="21">AA202+AB202+AC202</f>
        <v>16</v>
      </c>
      <c r="AE202" s="34">
        <v>0</v>
      </c>
      <c r="AF202" s="34" t="str">
        <f t="shared" ref="AF202:AF265" si="22">IF(AD202="","",IF(AND(AD202&gt;=24,AE202&gt;=2),"A",IF(AD202&gt;=19,"B",IF(AD202&gt;=14,"C","D"))))</f>
        <v>C</v>
      </c>
      <c r="AG202" s="35"/>
      <c r="AH202" s="36">
        <f t="shared" ref="AH202:AH265" si="23">AD202+ROW()/100000</f>
        <v>16.002020000000002</v>
      </c>
    </row>
    <row r="203" spans="2:34" ht="34.9" x14ac:dyDescent="0.45">
      <c r="B203" s="32" t="s">
        <v>2253</v>
      </c>
      <c r="C203" s="32" t="s">
        <v>2254</v>
      </c>
      <c r="D203" s="32" t="s">
        <v>2052</v>
      </c>
      <c r="E203" s="32" t="s">
        <v>2184</v>
      </c>
      <c r="F203" s="32" t="s">
        <v>2184</v>
      </c>
      <c r="G203" s="32" t="s">
        <v>103</v>
      </c>
      <c r="H203" s="32" t="s">
        <v>1795</v>
      </c>
      <c r="I203" s="32" t="s">
        <v>2255</v>
      </c>
      <c r="J203" s="32" t="s">
        <v>2256</v>
      </c>
      <c r="K203" s="32" t="s">
        <v>153</v>
      </c>
      <c r="L203" s="32" t="s">
        <v>153</v>
      </c>
      <c r="M203" s="32" t="s">
        <v>153</v>
      </c>
      <c r="N203" s="32" t="s">
        <v>508</v>
      </c>
      <c r="O203" s="32" t="s">
        <v>419</v>
      </c>
      <c r="P203" s="32" t="s">
        <v>153</v>
      </c>
      <c r="Q203" s="32" t="s">
        <v>153</v>
      </c>
      <c r="R203" s="33" t="s">
        <v>2257</v>
      </c>
      <c r="S203" s="33"/>
      <c r="T203" s="32" t="s">
        <v>2061</v>
      </c>
      <c r="U203" s="32" t="s">
        <v>419</v>
      </c>
      <c r="V203" s="32" t="s">
        <v>2258</v>
      </c>
      <c r="W203" s="32" t="s">
        <v>163</v>
      </c>
      <c r="X203" s="32" t="s">
        <v>164</v>
      </c>
      <c r="Y203" s="32" t="s">
        <v>165</v>
      </c>
      <c r="Z203" s="32" t="s">
        <v>166</v>
      </c>
      <c r="AA203" s="34">
        <f t="shared" si="18"/>
        <v>0</v>
      </c>
      <c r="AB203" s="34">
        <f t="shared" si="19"/>
        <v>10</v>
      </c>
      <c r="AC203" s="34">
        <f t="shared" si="20"/>
        <v>0</v>
      </c>
      <c r="AD203" s="34">
        <f t="shared" si="21"/>
        <v>10</v>
      </c>
      <c r="AE203" s="34">
        <v>0</v>
      </c>
      <c r="AF203" s="34" t="str">
        <f t="shared" si="22"/>
        <v>D</v>
      </c>
      <c r="AG203" s="35"/>
      <c r="AH203" s="36">
        <f t="shared" si="23"/>
        <v>10.00203</v>
      </c>
    </row>
    <row r="204" spans="2:34" ht="23.25" x14ac:dyDescent="0.45">
      <c r="B204" s="32" t="s">
        <v>2259</v>
      </c>
      <c r="C204" s="32" t="s">
        <v>2260</v>
      </c>
      <c r="D204" s="32" t="s">
        <v>2052</v>
      </c>
      <c r="E204" s="32" t="s">
        <v>2184</v>
      </c>
      <c r="F204" s="32" t="s">
        <v>2184</v>
      </c>
      <c r="G204" s="32" t="s">
        <v>103</v>
      </c>
      <c r="H204" s="32" t="s">
        <v>2261</v>
      </c>
      <c r="I204" s="32" t="s">
        <v>2262</v>
      </c>
      <c r="J204" s="32" t="s">
        <v>2263</v>
      </c>
      <c r="K204" s="32" t="s">
        <v>153</v>
      </c>
      <c r="L204" s="32" t="s">
        <v>153</v>
      </c>
      <c r="M204" s="32" t="s">
        <v>153</v>
      </c>
      <c r="N204" s="32" t="s">
        <v>508</v>
      </c>
      <c r="O204" s="32" t="s">
        <v>419</v>
      </c>
      <c r="P204" s="32" t="s">
        <v>153</v>
      </c>
      <c r="Q204" s="32" t="s">
        <v>153</v>
      </c>
      <c r="R204" s="33" t="s">
        <v>2264</v>
      </c>
      <c r="S204" s="33"/>
      <c r="T204" s="32" t="s">
        <v>2061</v>
      </c>
      <c r="U204" s="32" t="s">
        <v>419</v>
      </c>
      <c r="V204" s="32" t="s">
        <v>2258</v>
      </c>
      <c r="W204" s="32" t="s">
        <v>163</v>
      </c>
      <c r="X204" s="32" t="s">
        <v>164</v>
      </c>
      <c r="Y204" s="32" t="s">
        <v>165</v>
      </c>
      <c r="Z204" s="32" t="s">
        <v>166</v>
      </c>
      <c r="AA204" s="34">
        <f t="shared" si="18"/>
        <v>0</v>
      </c>
      <c r="AB204" s="34">
        <f t="shared" si="19"/>
        <v>10</v>
      </c>
      <c r="AC204" s="34">
        <f t="shared" si="20"/>
        <v>0</v>
      </c>
      <c r="AD204" s="34">
        <f t="shared" si="21"/>
        <v>10</v>
      </c>
      <c r="AE204" s="34">
        <v>0</v>
      </c>
      <c r="AF204" s="34" t="str">
        <f t="shared" si="22"/>
        <v>D</v>
      </c>
      <c r="AG204" s="35"/>
      <c r="AH204" s="36">
        <f t="shared" si="23"/>
        <v>10.002039999999999</v>
      </c>
    </row>
    <row r="205" spans="2:34" ht="23.25" x14ac:dyDescent="0.45">
      <c r="B205" s="32" t="s">
        <v>2265</v>
      </c>
      <c r="C205" s="32" t="s">
        <v>2266</v>
      </c>
      <c r="D205" s="32" t="s">
        <v>2052</v>
      </c>
      <c r="E205" s="32" t="s">
        <v>2267</v>
      </c>
      <c r="F205" s="32" t="s">
        <v>2267</v>
      </c>
      <c r="G205" s="32" t="s">
        <v>103</v>
      </c>
      <c r="H205" s="32" t="s">
        <v>2247</v>
      </c>
      <c r="I205" s="32" t="s">
        <v>2268</v>
      </c>
      <c r="J205" s="32" t="s">
        <v>2269</v>
      </c>
      <c r="K205" s="32" t="s">
        <v>153</v>
      </c>
      <c r="L205" s="32" t="s">
        <v>153</v>
      </c>
      <c r="M205" s="32" t="s">
        <v>153</v>
      </c>
      <c r="N205" s="32" t="s">
        <v>508</v>
      </c>
      <c r="O205" s="32" t="s">
        <v>419</v>
      </c>
      <c r="P205" s="32" t="s">
        <v>153</v>
      </c>
      <c r="Q205" s="32" t="s">
        <v>153</v>
      </c>
      <c r="R205" s="33" t="s">
        <v>2270</v>
      </c>
      <c r="S205" s="33"/>
      <c r="T205" s="32" t="s">
        <v>2061</v>
      </c>
      <c r="U205" s="32" t="s">
        <v>419</v>
      </c>
      <c r="V205" s="32" t="s">
        <v>2271</v>
      </c>
      <c r="W205" s="32" t="s">
        <v>163</v>
      </c>
      <c r="X205" s="32" t="s">
        <v>164</v>
      </c>
      <c r="Y205" s="32" t="s">
        <v>165</v>
      </c>
      <c r="Z205" s="32" t="s">
        <v>166</v>
      </c>
      <c r="AA205" s="34">
        <f t="shared" si="18"/>
        <v>0</v>
      </c>
      <c r="AB205" s="34">
        <f t="shared" si="19"/>
        <v>10</v>
      </c>
      <c r="AC205" s="34">
        <f t="shared" si="20"/>
        <v>0</v>
      </c>
      <c r="AD205" s="34">
        <f t="shared" si="21"/>
        <v>10</v>
      </c>
      <c r="AE205" s="34">
        <v>0</v>
      </c>
      <c r="AF205" s="34" t="str">
        <f t="shared" si="22"/>
        <v>D</v>
      </c>
      <c r="AG205" s="35"/>
      <c r="AH205" s="36">
        <f t="shared" si="23"/>
        <v>10.002050000000001</v>
      </c>
    </row>
    <row r="206" spans="2:34" ht="34.9" x14ac:dyDescent="0.45">
      <c r="B206" s="32" t="s">
        <v>2272</v>
      </c>
      <c r="C206" s="32" t="s">
        <v>2273</v>
      </c>
      <c r="D206" s="32" t="s">
        <v>2098</v>
      </c>
      <c r="E206" s="32" t="s">
        <v>2184</v>
      </c>
      <c r="F206" s="32" t="s">
        <v>2184</v>
      </c>
      <c r="G206" s="32" t="s">
        <v>103</v>
      </c>
      <c r="H206" s="32" t="s">
        <v>2261</v>
      </c>
      <c r="I206" s="32" t="s">
        <v>2262</v>
      </c>
      <c r="J206" s="32" t="s">
        <v>2263</v>
      </c>
      <c r="K206" s="32" t="s">
        <v>153</v>
      </c>
      <c r="L206" s="32" t="s">
        <v>153</v>
      </c>
      <c r="M206" s="32" t="s">
        <v>153</v>
      </c>
      <c r="N206" s="32" t="s">
        <v>508</v>
      </c>
      <c r="O206" s="32" t="s">
        <v>419</v>
      </c>
      <c r="P206" s="32" t="s">
        <v>153</v>
      </c>
      <c r="Q206" s="32" t="s">
        <v>153</v>
      </c>
      <c r="R206" s="33" t="s">
        <v>2274</v>
      </c>
      <c r="S206" s="33"/>
      <c r="T206" s="32" t="s">
        <v>2061</v>
      </c>
      <c r="U206" s="32" t="s">
        <v>419</v>
      </c>
      <c r="V206" s="32" t="s">
        <v>2275</v>
      </c>
      <c r="W206" s="32" t="s">
        <v>163</v>
      </c>
      <c r="X206" s="32" t="s">
        <v>164</v>
      </c>
      <c r="Y206" s="32" t="s">
        <v>165</v>
      </c>
      <c r="Z206" s="32" t="s">
        <v>166</v>
      </c>
      <c r="AA206" s="34">
        <f t="shared" si="18"/>
        <v>0</v>
      </c>
      <c r="AB206" s="34">
        <f t="shared" si="19"/>
        <v>10</v>
      </c>
      <c r="AC206" s="34">
        <f t="shared" si="20"/>
        <v>0</v>
      </c>
      <c r="AD206" s="34">
        <f t="shared" si="21"/>
        <v>10</v>
      </c>
      <c r="AE206" s="34">
        <v>0</v>
      </c>
      <c r="AF206" s="34" t="str">
        <f t="shared" si="22"/>
        <v>D</v>
      </c>
      <c r="AG206" s="35"/>
      <c r="AH206" s="36">
        <f t="shared" si="23"/>
        <v>10.00206</v>
      </c>
    </row>
    <row r="207" spans="2:34" ht="23.25" x14ac:dyDescent="0.45">
      <c r="B207" s="32" t="s">
        <v>2276</v>
      </c>
      <c r="C207" s="32" t="s">
        <v>2277</v>
      </c>
      <c r="D207" s="32" t="s">
        <v>2098</v>
      </c>
      <c r="E207" s="32" t="s">
        <v>2184</v>
      </c>
      <c r="F207" s="32" t="s">
        <v>2184</v>
      </c>
      <c r="G207" s="32" t="s">
        <v>103</v>
      </c>
      <c r="H207" s="32" t="s">
        <v>1830</v>
      </c>
      <c r="I207" s="32" t="s">
        <v>2278</v>
      </c>
      <c r="J207" s="32" t="s">
        <v>2279</v>
      </c>
      <c r="K207" s="32" t="s">
        <v>153</v>
      </c>
      <c r="L207" s="32" t="s">
        <v>153</v>
      </c>
      <c r="M207" s="32" t="s">
        <v>153</v>
      </c>
      <c r="N207" s="32" t="s">
        <v>508</v>
      </c>
      <c r="O207" s="32" t="s">
        <v>419</v>
      </c>
      <c r="P207" s="32" t="s">
        <v>153</v>
      </c>
      <c r="Q207" s="32" t="s">
        <v>153</v>
      </c>
      <c r="R207" s="33" t="s">
        <v>2280</v>
      </c>
      <c r="S207" s="33"/>
      <c r="T207" s="32" t="s">
        <v>2061</v>
      </c>
      <c r="U207" s="32" t="s">
        <v>419</v>
      </c>
      <c r="V207" s="32" t="s">
        <v>2275</v>
      </c>
      <c r="W207" s="32" t="s">
        <v>163</v>
      </c>
      <c r="X207" s="32" t="s">
        <v>164</v>
      </c>
      <c r="Y207" s="32" t="s">
        <v>165</v>
      </c>
      <c r="Z207" s="32" t="s">
        <v>166</v>
      </c>
      <c r="AA207" s="34">
        <f t="shared" si="18"/>
        <v>0</v>
      </c>
      <c r="AB207" s="34">
        <f t="shared" si="19"/>
        <v>10</v>
      </c>
      <c r="AC207" s="34">
        <f t="shared" si="20"/>
        <v>0</v>
      </c>
      <c r="AD207" s="34">
        <f t="shared" si="21"/>
        <v>10</v>
      </c>
      <c r="AE207" s="34">
        <v>0</v>
      </c>
      <c r="AF207" s="34" t="str">
        <f t="shared" si="22"/>
        <v>D</v>
      </c>
      <c r="AG207" s="35"/>
      <c r="AH207" s="36">
        <f t="shared" si="23"/>
        <v>10.00207</v>
      </c>
    </row>
    <row r="208" spans="2:34" ht="34.9" x14ac:dyDescent="0.45">
      <c r="B208" s="32" t="s">
        <v>2281</v>
      </c>
      <c r="C208" s="32" t="s">
        <v>2282</v>
      </c>
      <c r="D208" s="32" t="s">
        <v>2098</v>
      </c>
      <c r="E208" s="32" t="s">
        <v>2267</v>
      </c>
      <c r="F208" s="32" t="s">
        <v>2267</v>
      </c>
      <c r="G208" s="32" t="s">
        <v>103</v>
      </c>
      <c r="H208" s="32" t="s">
        <v>2247</v>
      </c>
      <c r="I208" s="32" t="s">
        <v>2268</v>
      </c>
      <c r="J208" s="32" t="s">
        <v>2269</v>
      </c>
      <c r="K208" s="32" t="s">
        <v>153</v>
      </c>
      <c r="L208" s="32" t="s">
        <v>153</v>
      </c>
      <c r="M208" s="32" t="s">
        <v>153</v>
      </c>
      <c r="N208" s="32" t="s">
        <v>508</v>
      </c>
      <c r="O208" s="32" t="s">
        <v>419</v>
      </c>
      <c r="P208" s="32" t="s">
        <v>153</v>
      </c>
      <c r="Q208" s="32" t="s">
        <v>153</v>
      </c>
      <c r="R208" s="33" t="s">
        <v>2283</v>
      </c>
      <c r="S208" s="33"/>
      <c r="T208" s="32" t="s">
        <v>2061</v>
      </c>
      <c r="U208" s="32" t="s">
        <v>419</v>
      </c>
      <c r="V208" s="32" t="s">
        <v>2284</v>
      </c>
      <c r="W208" s="32" t="s">
        <v>163</v>
      </c>
      <c r="X208" s="32" t="s">
        <v>164</v>
      </c>
      <c r="Y208" s="32" t="s">
        <v>165</v>
      </c>
      <c r="Z208" s="32" t="s">
        <v>166</v>
      </c>
      <c r="AA208" s="34">
        <f t="shared" si="18"/>
        <v>0</v>
      </c>
      <c r="AB208" s="34">
        <f t="shared" si="19"/>
        <v>10</v>
      </c>
      <c r="AC208" s="34">
        <f t="shared" si="20"/>
        <v>0</v>
      </c>
      <c r="AD208" s="34">
        <f t="shared" si="21"/>
        <v>10</v>
      </c>
      <c r="AE208" s="34">
        <v>0</v>
      </c>
      <c r="AF208" s="34" t="str">
        <f t="shared" si="22"/>
        <v>D</v>
      </c>
      <c r="AG208" s="35"/>
      <c r="AH208" s="36">
        <f t="shared" si="23"/>
        <v>10.002079999999999</v>
      </c>
    </row>
    <row r="209" spans="2:34" ht="34.9" x14ac:dyDescent="0.45">
      <c r="B209" s="32" t="s">
        <v>2285</v>
      </c>
      <c r="C209" s="32" t="s">
        <v>2286</v>
      </c>
      <c r="D209" s="32" t="s">
        <v>2014</v>
      </c>
      <c r="E209" s="32" t="s">
        <v>2184</v>
      </c>
      <c r="F209" s="32" t="s">
        <v>2184</v>
      </c>
      <c r="G209" s="32" t="s">
        <v>103</v>
      </c>
      <c r="H209" s="32" t="s">
        <v>1795</v>
      </c>
      <c r="I209" s="32" t="s">
        <v>2287</v>
      </c>
      <c r="J209" s="32" t="s">
        <v>2288</v>
      </c>
      <c r="K209" s="32" t="s">
        <v>2289</v>
      </c>
      <c r="L209" s="32" t="s">
        <v>153</v>
      </c>
      <c r="M209" s="32" t="s">
        <v>153</v>
      </c>
      <c r="N209" s="32" t="s">
        <v>153</v>
      </c>
      <c r="O209" s="32" t="s">
        <v>419</v>
      </c>
      <c r="P209" s="32" t="s">
        <v>2290</v>
      </c>
      <c r="Q209" s="32" t="s">
        <v>2291</v>
      </c>
      <c r="R209" s="33" t="s">
        <v>2292</v>
      </c>
      <c r="S209" s="33" t="s">
        <v>423</v>
      </c>
      <c r="T209" s="32" t="s">
        <v>218</v>
      </c>
      <c r="U209" s="32" t="s">
        <v>419</v>
      </c>
      <c r="V209" s="32" t="s">
        <v>2293</v>
      </c>
      <c r="W209" s="32" t="s">
        <v>163</v>
      </c>
      <c r="X209" s="32" t="s">
        <v>164</v>
      </c>
      <c r="Y209" s="32" t="s">
        <v>165</v>
      </c>
      <c r="Z209" s="32" t="s">
        <v>166</v>
      </c>
      <c r="AA209" s="34">
        <f t="shared" si="18"/>
        <v>3</v>
      </c>
      <c r="AB209" s="34">
        <f t="shared" si="19"/>
        <v>10</v>
      </c>
      <c r="AC209" s="34">
        <f t="shared" si="20"/>
        <v>3</v>
      </c>
      <c r="AD209" s="34">
        <f t="shared" si="21"/>
        <v>16</v>
      </c>
      <c r="AE209" s="34">
        <v>0</v>
      </c>
      <c r="AF209" s="34" t="str">
        <f t="shared" si="22"/>
        <v>C</v>
      </c>
      <c r="AG209" s="35"/>
      <c r="AH209" s="36">
        <f t="shared" si="23"/>
        <v>16.002089999999999</v>
      </c>
    </row>
    <row r="210" spans="2:34" ht="23.25" x14ac:dyDescent="0.45">
      <c r="B210" s="32" t="s">
        <v>2294</v>
      </c>
      <c r="C210" s="32" t="s">
        <v>2295</v>
      </c>
      <c r="D210" s="32" t="s">
        <v>2014</v>
      </c>
      <c r="E210" s="32" t="s">
        <v>2184</v>
      </c>
      <c r="F210" s="32" t="s">
        <v>2184</v>
      </c>
      <c r="G210" s="32" t="s">
        <v>103</v>
      </c>
      <c r="H210" s="32" t="s">
        <v>2296</v>
      </c>
      <c r="I210" s="32" t="s">
        <v>2297</v>
      </c>
      <c r="J210" s="32" t="s">
        <v>2298</v>
      </c>
      <c r="K210" s="32" t="s">
        <v>153</v>
      </c>
      <c r="L210" s="32" t="s">
        <v>153</v>
      </c>
      <c r="M210" s="32" t="s">
        <v>153</v>
      </c>
      <c r="N210" s="32" t="s">
        <v>153</v>
      </c>
      <c r="O210" s="32" t="s">
        <v>419</v>
      </c>
      <c r="P210" s="32" t="s">
        <v>153</v>
      </c>
      <c r="Q210" s="32" t="s">
        <v>153</v>
      </c>
      <c r="R210" s="33" t="s">
        <v>2299</v>
      </c>
      <c r="S210" s="33" t="s">
        <v>423</v>
      </c>
      <c r="T210" s="32" t="s">
        <v>218</v>
      </c>
      <c r="U210" s="32" t="s">
        <v>419</v>
      </c>
      <c r="V210" s="32" t="s">
        <v>2293</v>
      </c>
      <c r="W210" s="32" t="s">
        <v>163</v>
      </c>
      <c r="X210" s="32" t="s">
        <v>164</v>
      </c>
      <c r="Y210" s="32" t="s">
        <v>165</v>
      </c>
      <c r="Z210" s="32" t="s">
        <v>166</v>
      </c>
      <c r="AA210" s="34">
        <f t="shared" si="18"/>
        <v>3</v>
      </c>
      <c r="AB210" s="34">
        <f t="shared" si="19"/>
        <v>10</v>
      </c>
      <c r="AC210" s="34">
        <f t="shared" si="20"/>
        <v>3</v>
      </c>
      <c r="AD210" s="34">
        <f t="shared" si="21"/>
        <v>16</v>
      </c>
      <c r="AE210" s="34">
        <v>0</v>
      </c>
      <c r="AF210" s="34" t="str">
        <f t="shared" si="22"/>
        <v>C</v>
      </c>
      <c r="AG210" s="35"/>
      <c r="AH210" s="36">
        <f t="shared" si="23"/>
        <v>16.002099999999999</v>
      </c>
    </row>
    <row r="211" spans="2:34" ht="46.5" x14ac:dyDescent="0.45">
      <c r="B211" s="32" t="s">
        <v>2300</v>
      </c>
      <c r="C211" s="32" t="s">
        <v>2301</v>
      </c>
      <c r="D211" s="32" t="s">
        <v>2302</v>
      </c>
      <c r="E211" s="32" t="s">
        <v>2303</v>
      </c>
      <c r="F211" s="32" t="s">
        <v>2303</v>
      </c>
      <c r="G211" s="32" t="s">
        <v>104</v>
      </c>
      <c r="H211" s="32" t="s">
        <v>1795</v>
      </c>
      <c r="I211" s="32" t="s">
        <v>2304</v>
      </c>
      <c r="J211" s="32" t="s">
        <v>2305</v>
      </c>
      <c r="K211" s="32" t="s">
        <v>2306</v>
      </c>
      <c r="L211" s="32" t="s">
        <v>2307</v>
      </c>
      <c r="M211" s="32" t="s">
        <v>2308</v>
      </c>
      <c r="N211" s="32" t="s">
        <v>154</v>
      </c>
      <c r="O211" s="32" t="s">
        <v>419</v>
      </c>
      <c r="P211" s="32" t="s">
        <v>2309</v>
      </c>
      <c r="Q211" s="32" t="s">
        <v>2310</v>
      </c>
      <c r="R211" s="33" t="s">
        <v>2311</v>
      </c>
      <c r="S211" s="33" t="s">
        <v>1816</v>
      </c>
      <c r="T211" s="32" t="s">
        <v>160</v>
      </c>
      <c r="U211" s="32" t="s">
        <v>161</v>
      </c>
      <c r="V211" s="32" t="s">
        <v>2312</v>
      </c>
      <c r="W211" s="32" t="s">
        <v>163</v>
      </c>
      <c r="X211" s="32" t="s">
        <v>164</v>
      </c>
      <c r="Y211" s="32" t="s">
        <v>165</v>
      </c>
      <c r="Z211" s="32" t="s">
        <v>166</v>
      </c>
      <c r="AA211" s="34">
        <f t="shared" si="18"/>
        <v>7</v>
      </c>
      <c r="AB211" s="34">
        <f t="shared" si="19"/>
        <v>10</v>
      </c>
      <c r="AC211" s="34">
        <f t="shared" si="20"/>
        <v>3</v>
      </c>
      <c r="AD211" s="34">
        <f t="shared" si="21"/>
        <v>20</v>
      </c>
      <c r="AE211" s="34">
        <v>1</v>
      </c>
      <c r="AF211" s="34" t="str">
        <f t="shared" si="22"/>
        <v>B</v>
      </c>
      <c r="AG211" s="35"/>
      <c r="AH211" s="36">
        <f t="shared" si="23"/>
        <v>20.002109999999998</v>
      </c>
    </row>
    <row r="212" spans="2:34" ht="34.9" x14ac:dyDescent="0.45">
      <c r="B212" s="32" t="s">
        <v>2313</v>
      </c>
      <c r="C212" s="32" t="s">
        <v>2314</v>
      </c>
      <c r="D212" s="32" t="s">
        <v>2315</v>
      </c>
      <c r="E212" s="32" t="s">
        <v>2303</v>
      </c>
      <c r="F212" s="32" t="s">
        <v>2303</v>
      </c>
      <c r="G212" s="32" t="s">
        <v>104</v>
      </c>
      <c r="H212" s="32" t="s">
        <v>1795</v>
      </c>
      <c r="I212" s="32" t="s">
        <v>2316</v>
      </c>
      <c r="J212" s="32" t="s">
        <v>2317</v>
      </c>
      <c r="K212" s="32" t="s">
        <v>2318</v>
      </c>
      <c r="L212" s="32" t="s">
        <v>2319</v>
      </c>
      <c r="M212" s="32" t="s">
        <v>153</v>
      </c>
      <c r="N212" s="32" t="s">
        <v>154</v>
      </c>
      <c r="O212" s="32" t="s">
        <v>419</v>
      </c>
      <c r="P212" s="32" t="s">
        <v>2320</v>
      </c>
      <c r="Q212" s="32" t="s">
        <v>2321</v>
      </c>
      <c r="R212" s="33" t="s">
        <v>2322</v>
      </c>
      <c r="S212" s="33" t="s">
        <v>2323</v>
      </c>
      <c r="T212" s="32" t="s">
        <v>218</v>
      </c>
      <c r="U212" s="32" t="s">
        <v>161</v>
      </c>
      <c r="V212" s="32" t="s">
        <v>2324</v>
      </c>
      <c r="W212" s="32" t="s">
        <v>163</v>
      </c>
      <c r="X212" s="32" t="s">
        <v>164</v>
      </c>
      <c r="Y212" s="32" t="s">
        <v>165</v>
      </c>
      <c r="Z212" s="32" t="s">
        <v>166</v>
      </c>
      <c r="AA212" s="34">
        <f t="shared" si="18"/>
        <v>5</v>
      </c>
      <c r="AB212" s="34">
        <f t="shared" si="19"/>
        <v>10</v>
      </c>
      <c r="AC212" s="34">
        <f t="shared" si="20"/>
        <v>3</v>
      </c>
      <c r="AD212" s="34">
        <f t="shared" si="21"/>
        <v>18</v>
      </c>
      <c r="AE212" s="34">
        <v>1</v>
      </c>
      <c r="AF212" s="34" t="str">
        <f t="shared" si="22"/>
        <v>C</v>
      </c>
      <c r="AG212" s="35"/>
      <c r="AH212" s="36">
        <f t="shared" si="23"/>
        <v>18.002120000000001</v>
      </c>
    </row>
    <row r="213" spans="2:34" ht="34.9" x14ac:dyDescent="0.45">
      <c r="B213" s="32" t="s">
        <v>2325</v>
      </c>
      <c r="C213" s="32" t="s">
        <v>2326</v>
      </c>
      <c r="D213" s="32" t="s">
        <v>2327</v>
      </c>
      <c r="E213" s="32" t="s">
        <v>2328</v>
      </c>
      <c r="F213" s="32" t="s">
        <v>2303</v>
      </c>
      <c r="G213" s="32" t="s">
        <v>104</v>
      </c>
      <c r="H213" s="32" t="s">
        <v>2329</v>
      </c>
      <c r="I213" s="32" t="s">
        <v>2330</v>
      </c>
      <c r="J213" s="32" t="s">
        <v>2331</v>
      </c>
      <c r="K213" s="32" t="s">
        <v>2332</v>
      </c>
      <c r="L213" s="32" t="s">
        <v>153</v>
      </c>
      <c r="M213" s="32" t="s">
        <v>153</v>
      </c>
      <c r="N213" s="32" t="s">
        <v>154</v>
      </c>
      <c r="O213" s="32" t="s">
        <v>419</v>
      </c>
      <c r="P213" s="32" t="s">
        <v>2333</v>
      </c>
      <c r="Q213" s="32" t="s">
        <v>2334</v>
      </c>
      <c r="R213" s="33" t="s">
        <v>2335</v>
      </c>
      <c r="S213" s="33" t="s">
        <v>1816</v>
      </c>
      <c r="T213" s="32" t="s">
        <v>218</v>
      </c>
      <c r="U213" s="32" t="s">
        <v>161</v>
      </c>
      <c r="V213" s="32" t="s">
        <v>2324</v>
      </c>
      <c r="W213" s="32" t="s">
        <v>163</v>
      </c>
      <c r="X213" s="32" t="s">
        <v>164</v>
      </c>
      <c r="Y213" s="32" t="s">
        <v>165</v>
      </c>
      <c r="Z213" s="32" t="s">
        <v>166</v>
      </c>
      <c r="AA213" s="34">
        <f t="shared" si="18"/>
        <v>7</v>
      </c>
      <c r="AB213" s="34">
        <f t="shared" si="19"/>
        <v>10</v>
      </c>
      <c r="AC213" s="34">
        <f t="shared" si="20"/>
        <v>3</v>
      </c>
      <c r="AD213" s="34">
        <f t="shared" si="21"/>
        <v>20</v>
      </c>
      <c r="AE213" s="34">
        <v>1</v>
      </c>
      <c r="AF213" s="34" t="str">
        <f t="shared" si="22"/>
        <v>B</v>
      </c>
      <c r="AG213" s="35"/>
      <c r="AH213" s="36">
        <f t="shared" si="23"/>
        <v>20.002130000000001</v>
      </c>
    </row>
    <row r="214" spans="2:34" ht="34.9" x14ac:dyDescent="0.45">
      <c r="B214" s="32" t="s">
        <v>2336</v>
      </c>
      <c r="C214" s="32" t="s">
        <v>2337</v>
      </c>
      <c r="D214" s="32" t="s">
        <v>182</v>
      </c>
      <c r="E214" s="32" t="s">
        <v>2338</v>
      </c>
      <c r="F214" s="32" t="s">
        <v>2338</v>
      </c>
      <c r="G214" s="32" t="s">
        <v>104</v>
      </c>
      <c r="H214" s="32" t="s">
        <v>2339</v>
      </c>
      <c r="I214" s="32" t="s">
        <v>2340</v>
      </c>
      <c r="J214" s="32" t="s">
        <v>2341</v>
      </c>
      <c r="K214" s="32" t="s">
        <v>153</v>
      </c>
      <c r="L214" s="32" t="s">
        <v>153</v>
      </c>
      <c r="M214" s="32" t="s">
        <v>153</v>
      </c>
      <c r="N214" s="32" t="s">
        <v>153</v>
      </c>
      <c r="O214" s="32" t="s">
        <v>419</v>
      </c>
      <c r="P214" s="32" t="s">
        <v>153</v>
      </c>
      <c r="Q214" s="32" t="s">
        <v>153</v>
      </c>
      <c r="R214" s="33" t="s">
        <v>2342</v>
      </c>
      <c r="S214" s="33" t="s">
        <v>290</v>
      </c>
      <c r="T214" s="32" t="s">
        <v>218</v>
      </c>
      <c r="U214" s="32" t="s">
        <v>419</v>
      </c>
      <c r="V214" s="32" t="s">
        <v>2324</v>
      </c>
      <c r="W214" s="32" t="s">
        <v>163</v>
      </c>
      <c r="X214" s="32" t="s">
        <v>164</v>
      </c>
      <c r="Y214" s="32" t="s">
        <v>165</v>
      </c>
      <c r="Z214" s="32" t="s">
        <v>166</v>
      </c>
      <c r="AA214" s="34">
        <f t="shared" si="18"/>
        <v>3</v>
      </c>
      <c r="AB214" s="34">
        <f t="shared" si="19"/>
        <v>10</v>
      </c>
      <c r="AC214" s="34">
        <f t="shared" si="20"/>
        <v>3</v>
      </c>
      <c r="AD214" s="34">
        <f t="shared" si="21"/>
        <v>16</v>
      </c>
      <c r="AE214" s="34">
        <v>0</v>
      </c>
      <c r="AF214" s="34" t="str">
        <f t="shared" si="22"/>
        <v>C</v>
      </c>
      <c r="AG214" s="35"/>
      <c r="AH214" s="36">
        <f t="shared" si="23"/>
        <v>16.002140000000001</v>
      </c>
    </row>
    <row r="215" spans="2:34" ht="34.9" x14ac:dyDescent="0.45">
      <c r="B215" s="32" t="s">
        <v>2343</v>
      </c>
      <c r="C215" s="32" t="s">
        <v>2344</v>
      </c>
      <c r="D215" s="32" t="s">
        <v>210</v>
      </c>
      <c r="E215" s="32" t="s">
        <v>2345</v>
      </c>
      <c r="F215" s="32" t="s">
        <v>2303</v>
      </c>
      <c r="G215" s="32" t="s">
        <v>104</v>
      </c>
      <c r="H215" s="32" t="s">
        <v>2346</v>
      </c>
      <c r="I215" s="32" t="s">
        <v>2347</v>
      </c>
      <c r="J215" s="32" t="s">
        <v>2348</v>
      </c>
      <c r="K215" s="32" t="s">
        <v>153</v>
      </c>
      <c r="L215" s="32" t="s">
        <v>153</v>
      </c>
      <c r="M215" s="32" t="s">
        <v>153</v>
      </c>
      <c r="N215" s="32" t="s">
        <v>153</v>
      </c>
      <c r="O215" s="32" t="s">
        <v>419</v>
      </c>
      <c r="P215" s="32" t="s">
        <v>153</v>
      </c>
      <c r="Q215" s="32" t="s">
        <v>153</v>
      </c>
      <c r="R215" s="33" t="s">
        <v>2349</v>
      </c>
      <c r="S215" s="33" t="s">
        <v>290</v>
      </c>
      <c r="T215" s="32" t="s">
        <v>218</v>
      </c>
      <c r="U215" s="32" t="s">
        <v>419</v>
      </c>
      <c r="V215" s="32" t="s">
        <v>2324</v>
      </c>
      <c r="W215" s="32" t="s">
        <v>163</v>
      </c>
      <c r="X215" s="32" t="s">
        <v>164</v>
      </c>
      <c r="Y215" s="32" t="s">
        <v>165</v>
      </c>
      <c r="Z215" s="32" t="s">
        <v>166</v>
      </c>
      <c r="AA215" s="34">
        <f t="shared" si="18"/>
        <v>3</v>
      </c>
      <c r="AB215" s="34">
        <f t="shared" si="19"/>
        <v>10</v>
      </c>
      <c r="AC215" s="34">
        <f t="shared" si="20"/>
        <v>3</v>
      </c>
      <c r="AD215" s="34">
        <f t="shared" si="21"/>
        <v>16</v>
      </c>
      <c r="AE215" s="34">
        <v>0</v>
      </c>
      <c r="AF215" s="34" t="str">
        <f t="shared" si="22"/>
        <v>C</v>
      </c>
      <c r="AG215" s="35"/>
      <c r="AH215" s="36">
        <f t="shared" si="23"/>
        <v>16.00215</v>
      </c>
    </row>
    <row r="216" spans="2:34" ht="34.9" x14ac:dyDescent="0.45">
      <c r="B216" s="32" t="s">
        <v>2350</v>
      </c>
      <c r="C216" s="32" t="s">
        <v>2351</v>
      </c>
      <c r="D216" s="32" t="s">
        <v>2098</v>
      </c>
      <c r="E216" s="32" t="s">
        <v>2352</v>
      </c>
      <c r="F216" s="32" t="s">
        <v>2303</v>
      </c>
      <c r="G216" s="32" t="s">
        <v>104</v>
      </c>
      <c r="H216" s="32" t="s">
        <v>2353</v>
      </c>
      <c r="I216" s="32" t="s">
        <v>2354</v>
      </c>
      <c r="J216" s="32" t="s">
        <v>2355</v>
      </c>
      <c r="K216" s="32" t="s">
        <v>153</v>
      </c>
      <c r="L216" s="32" t="s">
        <v>153</v>
      </c>
      <c r="M216" s="32" t="s">
        <v>153</v>
      </c>
      <c r="N216" s="32" t="s">
        <v>508</v>
      </c>
      <c r="O216" s="32" t="s">
        <v>419</v>
      </c>
      <c r="P216" s="32" t="s">
        <v>153</v>
      </c>
      <c r="Q216" s="32" t="s">
        <v>153</v>
      </c>
      <c r="R216" s="33" t="s">
        <v>2356</v>
      </c>
      <c r="S216" s="33"/>
      <c r="T216" s="32" t="s">
        <v>2061</v>
      </c>
      <c r="U216" s="32" t="s">
        <v>419</v>
      </c>
      <c r="V216" s="32" t="s">
        <v>2357</v>
      </c>
      <c r="W216" s="32" t="s">
        <v>163</v>
      </c>
      <c r="X216" s="32" t="s">
        <v>164</v>
      </c>
      <c r="Y216" s="32" t="s">
        <v>165</v>
      </c>
      <c r="Z216" s="32" t="s">
        <v>166</v>
      </c>
      <c r="AA216" s="34">
        <f t="shared" si="18"/>
        <v>0</v>
      </c>
      <c r="AB216" s="34">
        <f t="shared" si="19"/>
        <v>10</v>
      </c>
      <c r="AC216" s="34">
        <f t="shared" si="20"/>
        <v>0</v>
      </c>
      <c r="AD216" s="34">
        <f t="shared" si="21"/>
        <v>10</v>
      </c>
      <c r="AE216" s="34">
        <v>0</v>
      </c>
      <c r="AF216" s="34" t="str">
        <f t="shared" si="22"/>
        <v>D</v>
      </c>
      <c r="AG216" s="35"/>
      <c r="AH216" s="36">
        <f t="shared" si="23"/>
        <v>10.00216</v>
      </c>
    </row>
    <row r="217" spans="2:34" ht="23.25" x14ac:dyDescent="0.45">
      <c r="B217" s="32" t="s">
        <v>2358</v>
      </c>
      <c r="C217" s="32" t="s">
        <v>2359</v>
      </c>
      <c r="D217" s="32" t="s">
        <v>2052</v>
      </c>
      <c r="E217" s="32" t="s">
        <v>2303</v>
      </c>
      <c r="F217" s="32" t="s">
        <v>2303</v>
      </c>
      <c r="G217" s="32" t="s">
        <v>104</v>
      </c>
      <c r="H217" s="32" t="s">
        <v>1795</v>
      </c>
      <c r="I217" s="32" t="s">
        <v>2360</v>
      </c>
      <c r="J217" s="32" t="s">
        <v>2361</v>
      </c>
      <c r="K217" s="32" t="s">
        <v>153</v>
      </c>
      <c r="L217" s="32" t="s">
        <v>153</v>
      </c>
      <c r="M217" s="32" t="s">
        <v>153</v>
      </c>
      <c r="N217" s="32" t="s">
        <v>508</v>
      </c>
      <c r="O217" s="32" t="s">
        <v>419</v>
      </c>
      <c r="P217" s="32" t="s">
        <v>153</v>
      </c>
      <c r="Q217" s="32" t="s">
        <v>153</v>
      </c>
      <c r="R217" s="33" t="s">
        <v>2362</v>
      </c>
      <c r="S217" s="33"/>
      <c r="T217" s="32" t="s">
        <v>2061</v>
      </c>
      <c r="U217" s="32" t="s">
        <v>419</v>
      </c>
      <c r="V217" s="32" t="s">
        <v>2363</v>
      </c>
      <c r="W217" s="32" t="s">
        <v>163</v>
      </c>
      <c r="X217" s="32" t="s">
        <v>164</v>
      </c>
      <c r="Y217" s="32" t="s">
        <v>165</v>
      </c>
      <c r="Z217" s="32" t="s">
        <v>166</v>
      </c>
      <c r="AA217" s="34">
        <f t="shared" si="18"/>
        <v>0</v>
      </c>
      <c r="AB217" s="34">
        <f t="shared" si="19"/>
        <v>10</v>
      </c>
      <c r="AC217" s="34">
        <f t="shared" si="20"/>
        <v>0</v>
      </c>
      <c r="AD217" s="34">
        <f t="shared" si="21"/>
        <v>10</v>
      </c>
      <c r="AE217" s="34">
        <v>0</v>
      </c>
      <c r="AF217" s="34" t="str">
        <f t="shared" si="22"/>
        <v>D</v>
      </c>
      <c r="AG217" s="35"/>
      <c r="AH217" s="36">
        <f t="shared" si="23"/>
        <v>10.00217</v>
      </c>
    </row>
    <row r="218" spans="2:34" ht="46.5" x14ac:dyDescent="0.45">
      <c r="B218" s="32" t="s">
        <v>2364</v>
      </c>
      <c r="C218" s="32" t="s">
        <v>2365</v>
      </c>
      <c r="D218" s="32" t="s">
        <v>2366</v>
      </c>
      <c r="E218" s="32" t="s">
        <v>2367</v>
      </c>
      <c r="F218" s="32" t="s">
        <v>2367</v>
      </c>
      <c r="G218" s="32" t="s">
        <v>103</v>
      </c>
      <c r="H218" s="32" t="s">
        <v>2247</v>
      </c>
      <c r="I218" s="32" t="s">
        <v>2368</v>
      </c>
      <c r="J218" s="32" t="s">
        <v>2369</v>
      </c>
      <c r="K218" s="32" t="s">
        <v>2370</v>
      </c>
      <c r="L218" s="32" t="s">
        <v>2371</v>
      </c>
      <c r="M218" s="32" t="s">
        <v>153</v>
      </c>
      <c r="N218" s="32" t="s">
        <v>508</v>
      </c>
      <c r="O218" s="32" t="s">
        <v>419</v>
      </c>
      <c r="P218" s="32" t="s">
        <v>2372</v>
      </c>
      <c r="Q218" s="32" t="s">
        <v>2373</v>
      </c>
      <c r="R218" s="33" t="s">
        <v>2374</v>
      </c>
      <c r="S218" s="33" t="s">
        <v>450</v>
      </c>
      <c r="T218" s="32" t="s">
        <v>2375</v>
      </c>
      <c r="U218" s="32" t="s">
        <v>161</v>
      </c>
      <c r="V218" s="32" t="s">
        <v>2376</v>
      </c>
      <c r="W218" s="32" t="s">
        <v>524</v>
      </c>
      <c r="X218" s="32" t="s">
        <v>164</v>
      </c>
      <c r="Y218" s="32" t="s">
        <v>2377</v>
      </c>
      <c r="Z218" s="32" t="s">
        <v>166</v>
      </c>
      <c r="AA218" s="34">
        <f t="shared" si="18"/>
        <v>3</v>
      </c>
      <c r="AB218" s="34">
        <f t="shared" si="19"/>
        <v>10</v>
      </c>
      <c r="AC218" s="34">
        <f t="shared" si="20"/>
        <v>6</v>
      </c>
      <c r="AD218" s="34">
        <f t="shared" si="21"/>
        <v>19</v>
      </c>
      <c r="AE218" s="34">
        <v>1</v>
      </c>
      <c r="AF218" s="34" t="str">
        <f t="shared" si="22"/>
        <v>B</v>
      </c>
      <c r="AG218" s="35"/>
      <c r="AH218" s="36">
        <f t="shared" si="23"/>
        <v>19.002179999999999</v>
      </c>
    </row>
    <row r="219" spans="2:34" ht="46.5" x14ac:dyDescent="0.45">
      <c r="B219" s="32" t="s">
        <v>2378</v>
      </c>
      <c r="C219" s="32" t="s">
        <v>2379</v>
      </c>
      <c r="D219" s="32" t="s">
        <v>2380</v>
      </c>
      <c r="E219" s="32" t="s">
        <v>2381</v>
      </c>
      <c r="F219" s="32" t="s">
        <v>2381</v>
      </c>
      <c r="G219" s="32" t="s">
        <v>103</v>
      </c>
      <c r="H219" s="32" t="s">
        <v>2382</v>
      </c>
      <c r="I219" s="32" t="s">
        <v>2383</v>
      </c>
      <c r="J219" s="32" t="s">
        <v>2384</v>
      </c>
      <c r="K219" s="32" t="s">
        <v>153</v>
      </c>
      <c r="L219" s="32" t="s">
        <v>2385</v>
      </c>
      <c r="M219" s="32" t="s">
        <v>153</v>
      </c>
      <c r="N219" s="32" t="s">
        <v>2386</v>
      </c>
      <c r="O219" s="32" t="s">
        <v>419</v>
      </c>
      <c r="P219" s="32" t="s">
        <v>153</v>
      </c>
      <c r="Q219" s="32" t="s">
        <v>153</v>
      </c>
      <c r="R219" s="33" t="s">
        <v>2387</v>
      </c>
      <c r="S219" s="33" t="s">
        <v>290</v>
      </c>
      <c r="T219" s="32" t="s">
        <v>218</v>
      </c>
      <c r="U219" s="32" t="s">
        <v>161</v>
      </c>
      <c r="V219" s="32" t="s">
        <v>2388</v>
      </c>
      <c r="W219" s="32" t="s">
        <v>163</v>
      </c>
      <c r="X219" s="32" t="s">
        <v>164</v>
      </c>
      <c r="Y219" s="32" t="s">
        <v>165</v>
      </c>
      <c r="Z219" s="32" t="s">
        <v>166</v>
      </c>
      <c r="AA219" s="34">
        <f t="shared" si="18"/>
        <v>3</v>
      </c>
      <c r="AB219" s="34">
        <f t="shared" si="19"/>
        <v>10</v>
      </c>
      <c r="AC219" s="34">
        <f t="shared" si="20"/>
        <v>3</v>
      </c>
      <c r="AD219" s="34">
        <f t="shared" si="21"/>
        <v>16</v>
      </c>
      <c r="AE219" s="34">
        <v>0</v>
      </c>
      <c r="AF219" s="34" t="str">
        <f t="shared" si="22"/>
        <v>C</v>
      </c>
      <c r="AG219" s="35"/>
      <c r="AH219" s="36">
        <f t="shared" si="23"/>
        <v>16.002189999999999</v>
      </c>
    </row>
    <row r="220" spans="2:34" ht="34.9" x14ac:dyDescent="0.45">
      <c r="B220" s="32" t="s">
        <v>2389</v>
      </c>
      <c r="C220" s="32" t="s">
        <v>2390</v>
      </c>
      <c r="D220" s="32" t="s">
        <v>2302</v>
      </c>
      <c r="E220" s="32" t="s">
        <v>2381</v>
      </c>
      <c r="F220" s="32" t="s">
        <v>2381</v>
      </c>
      <c r="G220" s="32" t="s">
        <v>103</v>
      </c>
      <c r="H220" s="32" t="s">
        <v>2382</v>
      </c>
      <c r="I220" s="32" t="s">
        <v>2391</v>
      </c>
      <c r="J220" s="32" t="s">
        <v>2392</v>
      </c>
      <c r="K220" s="32" t="s">
        <v>153</v>
      </c>
      <c r="L220" s="32" t="s">
        <v>2393</v>
      </c>
      <c r="M220" s="32" t="s">
        <v>153</v>
      </c>
      <c r="N220" s="32" t="s">
        <v>508</v>
      </c>
      <c r="O220" s="32" t="s">
        <v>419</v>
      </c>
      <c r="P220" s="32" t="s">
        <v>153</v>
      </c>
      <c r="Q220" s="32" t="s">
        <v>153</v>
      </c>
      <c r="R220" s="33" t="s">
        <v>2394</v>
      </c>
      <c r="S220" s="33" t="s">
        <v>450</v>
      </c>
      <c r="T220" s="32" t="s">
        <v>218</v>
      </c>
      <c r="U220" s="32" t="s">
        <v>161</v>
      </c>
      <c r="V220" s="32" t="s">
        <v>2395</v>
      </c>
      <c r="W220" s="32" t="s">
        <v>437</v>
      </c>
      <c r="X220" s="32" t="s">
        <v>164</v>
      </c>
      <c r="Y220" s="32" t="s">
        <v>2396</v>
      </c>
      <c r="Z220" s="32" t="s">
        <v>166</v>
      </c>
      <c r="AA220" s="34">
        <f t="shared" si="18"/>
        <v>3</v>
      </c>
      <c r="AB220" s="34">
        <f t="shared" si="19"/>
        <v>10</v>
      </c>
      <c r="AC220" s="34">
        <f t="shared" si="20"/>
        <v>6</v>
      </c>
      <c r="AD220" s="34">
        <f t="shared" si="21"/>
        <v>19</v>
      </c>
      <c r="AE220" s="34">
        <v>1</v>
      </c>
      <c r="AF220" s="34" t="str">
        <f t="shared" si="22"/>
        <v>B</v>
      </c>
      <c r="AG220" s="35"/>
      <c r="AH220" s="36">
        <f t="shared" si="23"/>
        <v>19.002199999999998</v>
      </c>
    </row>
    <row r="221" spans="2:34" ht="58.15" x14ac:dyDescent="0.45">
      <c r="B221" s="32" t="s">
        <v>2397</v>
      </c>
      <c r="C221" s="32" t="s">
        <v>2398</v>
      </c>
      <c r="D221" s="32" t="s">
        <v>2399</v>
      </c>
      <c r="E221" s="32" t="s">
        <v>2400</v>
      </c>
      <c r="F221" s="32" t="s">
        <v>2184</v>
      </c>
      <c r="G221" s="32" t="s">
        <v>103</v>
      </c>
      <c r="H221" s="32" t="s">
        <v>2401</v>
      </c>
      <c r="I221" s="32" t="s">
        <v>2402</v>
      </c>
      <c r="J221" s="32" t="s">
        <v>2403</v>
      </c>
      <c r="K221" s="32" t="s">
        <v>2404</v>
      </c>
      <c r="L221" s="32" t="s">
        <v>2405</v>
      </c>
      <c r="M221" s="32" t="s">
        <v>2406</v>
      </c>
      <c r="N221" s="32" t="s">
        <v>508</v>
      </c>
      <c r="O221" s="32" t="s">
        <v>2044</v>
      </c>
      <c r="P221" s="32" t="s">
        <v>153</v>
      </c>
      <c r="Q221" s="32" t="s">
        <v>153</v>
      </c>
      <c r="R221" s="33" t="s">
        <v>2407</v>
      </c>
      <c r="S221" s="33" t="s">
        <v>290</v>
      </c>
      <c r="T221" s="32" t="s">
        <v>218</v>
      </c>
      <c r="U221" s="32" t="s">
        <v>161</v>
      </c>
      <c r="V221" s="32" t="s">
        <v>2408</v>
      </c>
      <c r="W221" s="32" t="s">
        <v>163</v>
      </c>
      <c r="X221" s="32" t="s">
        <v>164</v>
      </c>
      <c r="Y221" s="32" t="s">
        <v>165</v>
      </c>
      <c r="Z221" s="32" t="s">
        <v>166</v>
      </c>
      <c r="AA221" s="34">
        <f t="shared" si="18"/>
        <v>3</v>
      </c>
      <c r="AB221" s="34">
        <f t="shared" si="19"/>
        <v>10</v>
      </c>
      <c r="AC221" s="34">
        <f t="shared" si="20"/>
        <v>3</v>
      </c>
      <c r="AD221" s="34">
        <f t="shared" si="21"/>
        <v>16</v>
      </c>
      <c r="AE221" s="34">
        <v>0</v>
      </c>
      <c r="AF221" s="34" t="str">
        <f t="shared" si="22"/>
        <v>C</v>
      </c>
      <c r="AG221" s="35"/>
      <c r="AH221" s="36">
        <f t="shared" si="23"/>
        <v>16.002210000000002</v>
      </c>
    </row>
    <row r="222" spans="2:34" ht="34.9" x14ac:dyDescent="0.45">
      <c r="B222" s="32" t="s">
        <v>2409</v>
      </c>
      <c r="C222" s="32" t="s">
        <v>2410</v>
      </c>
      <c r="D222" s="32" t="s">
        <v>2411</v>
      </c>
      <c r="E222" s="32" t="s">
        <v>2184</v>
      </c>
      <c r="F222" s="32" t="s">
        <v>2184</v>
      </c>
      <c r="G222" s="32" t="s">
        <v>103</v>
      </c>
      <c r="H222" s="32" t="s">
        <v>2238</v>
      </c>
      <c r="I222" s="32" t="s">
        <v>2412</v>
      </c>
      <c r="J222" s="32" t="s">
        <v>2413</v>
      </c>
      <c r="K222" s="32" t="s">
        <v>2414</v>
      </c>
      <c r="L222" s="32" t="s">
        <v>2415</v>
      </c>
      <c r="M222" s="32" t="s">
        <v>153</v>
      </c>
      <c r="N222" s="32" t="s">
        <v>508</v>
      </c>
      <c r="O222" s="32" t="s">
        <v>1848</v>
      </c>
      <c r="P222" s="32" t="s">
        <v>153</v>
      </c>
      <c r="Q222" s="32" t="s">
        <v>153</v>
      </c>
      <c r="R222" s="33" t="s">
        <v>2416</v>
      </c>
      <c r="S222" s="33" t="s">
        <v>290</v>
      </c>
      <c r="T222" s="32" t="s">
        <v>218</v>
      </c>
      <c r="U222" s="32" t="s">
        <v>161</v>
      </c>
      <c r="V222" s="32" t="s">
        <v>2417</v>
      </c>
      <c r="W222" s="32" t="s">
        <v>163</v>
      </c>
      <c r="X222" s="32" t="s">
        <v>164</v>
      </c>
      <c r="Y222" s="32" t="s">
        <v>165</v>
      </c>
      <c r="Z222" s="32" t="s">
        <v>166</v>
      </c>
      <c r="AA222" s="34">
        <f t="shared" si="18"/>
        <v>3</v>
      </c>
      <c r="AB222" s="34">
        <f t="shared" si="19"/>
        <v>10</v>
      </c>
      <c r="AC222" s="34">
        <f t="shared" si="20"/>
        <v>3</v>
      </c>
      <c r="AD222" s="34">
        <f t="shared" si="21"/>
        <v>16</v>
      </c>
      <c r="AE222" s="34">
        <v>0</v>
      </c>
      <c r="AF222" s="34" t="str">
        <f t="shared" si="22"/>
        <v>C</v>
      </c>
      <c r="AG222" s="35"/>
      <c r="AH222" s="36">
        <f t="shared" si="23"/>
        <v>16.002220000000001</v>
      </c>
    </row>
    <row r="223" spans="2:34" ht="46.5" x14ac:dyDescent="0.45">
      <c r="B223" s="32" t="s">
        <v>2418</v>
      </c>
      <c r="C223" s="32" t="s">
        <v>2273</v>
      </c>
      <c r="D223" s="32" t="s">
        <v>2098</v>
      </c>
      <c r="E223" s="32" t="s">
        <v>2184</v>
      </c>
      <c r="F223" s="32" t="s">
        <v>2184</v>
      </c>
      <c r="G223" s="32" t="s">
        <v>103</v>
      </c>
      <c r="H223" s="32" t="s">
        <v>2419</v>
      </c>
      <c r="I223" s="32" t="s">
        <v>2420</v>
      </c>
      <c r="J223" s="32" t="s">
        <v>2421</v>
      </c>
      <c r="K223" s="32" t="s">
        <v>2422</v>
      </c>
      <c r="L223" s="32" t="s">
        <v>2423</v>
      </c>
      <c r="M223" s="32" t="s">
        <v>153</v>
      </c>
      <c r="N223" s="32" t="s">
        <v>508</v>
      </c>
      <c r="O223" s="32" t="s">
        <v>419</v>
      </c>
      <c r="P223" s="32" t="s">
        <v>2424</v>
      </c>
      <c r="Q223" s="32" t="s">
        <v>153</v>
      </c>
      <c r="R223" s="33" t="s">
        <v>2425</v>
      </c>
      <c r="S223" s="33"/>
      <c r="T223" s="32" t="s">
        <v>2061</v>
      </c>
      <c r="U223" s="32" t="s">
        <v>161</v>
      </c>
      <c r="V223" s="32" t="s">
        <v>2426</v>
      </c>
      <c r="W223" s="32" t="s">
        <v>163</v>
      </c>
      <c r="X223" s="32" t="s">
        <v>164</v>
      </c>
      <c r="Y223" s="32" t="s">
        <v>165</v>
      </c>
      <c r="Z223" s="32" t="s">
        <v>166</v>
      </c>
      <c r="AA223" s="34">
        <f t="shared" si="18"/>
        <v>0</v>
      </c>
      <c r="AB223" s="34">
        <f t="shared" si="19"/>
        <v>10</v>
      </c>
      <c r="AC223" s="34">
        <f t="shared" si="20"/>
        <v>0</v>
      </c>
      <c r="AD223" s="34">
        <f t="shared" si="21"/>
        <v>10</v>
      </c>
      <c r="AE223" s="34">
        <v>0</v>
      </c>
      <c r="AF223" s="34" t="str">
        <f t="shared" si="22"/>
        <v>D</v>
      </c>
      <c r="AG223" s="35"/>
      <c r="AH223" s="36">
        <f t="shared" si="23"/>
        <v>10.002230000000001</v>
      </c>
    </row>
    <row r="224" spans="2:34" ht="34.9" x14ac:dyDescent="0.45">
      <c r="B224" s="32" t="s">
        <v>2427</v>
      </c>
      <c r="C224" s="32" t="s">
        <v>2428</v>
      </c>
      <c r="D224" s="32" t="s">
        <v>2098</v>
      </c>
      <c r="E224" s="32" t="s">
        <v>2184</v>
      </c>
      <c r="F224" s="32" t="s">
        <v>2184</v>
      </c>
      <c r="G224" s="32" t="s">
        <v>103</v>
      </c>
      <c r="H224" s="32" t="s">
        <v>2429</v>
      </c>
      <c r="I224" s="32" t="s">
        <v>2430</v>
      </c>
      <c r="J224" s="32" t="s">
        <v>2279</v>
      </c>
      <c r="K224" s="32" t="s">
        <v>153</v>
      </c>
      <c r="L224" s="32" t="s">
        <v>2431</v>
      </c>
      <c r="M224" s="32" t="s">
        <v>153</v>
      </c>
      <c r="N224" s="32" t="s">
        <v>508</v>
      </c>
      <c r="O224" s="32" t="s">
        <v>419</v>
      </c>
      <c r="P224" s="32" t="s">
        <v>153</v>
      </c>
      <c r="Q224" s="32" t="s">
        <v>153</v>
      </c>
      <c r="R224" s="33" t="s">
        <v>2432</v>
      </c>
      <c r="S224" s="33"/>
      <c r="T224" s="32" t="s">
        <v>2061</v>
      </c>
      <c r="U224" s="32" t="s">
        <v>161</v>
      </c>
      <c r="V224" s="32" t="s">
        <v>2426</v>
      </c>
      <c r="W224" s="32" t="s">
        <v>163</v>
      </c>
      <c r="X224" s="32" t="s">
        <v>164</v>
      </c>
      <c r="Y224" s="32" t="s">
        <v>165</v>
      </c>
      <c r="Z224" s="32" t="s">
        <v>166</v>
      </c>
      <c r="AA224" s="34">
        <f t="shared" si="18"/>
        <v>0</v>
      </c>
      <c r="AB224" s="34">
        <f t="shared" si="19"/>
        <v>10</v>
      </c>
      <c r="AC224" s="34">
        <f t="shared" si="20"/>
        <v>0</v>
      </c>
      <c r="AD224" s="34">
        <f t="shared" si="21"/>
        <v>10</v>
      </c>
      <c r="AE224" s="34">
        <v>0</v>
      </c>
      <c r="AF224" s="34" t="str">
        <f t="shared" si="22"/>
        <v>D</v>
      </c>
      <c r="AG224" s="35"/>
      <c r="AH224" s="36">
        <f t="shared" si="23"/>
        <v>10.00224</v>
      </c>
    </row>
    <row r="225" spans="2:34" ht="34.9" x14ac:dyDescent="0.45">
      <c r="B225" s="32" t="s">
        <v>2433</v>
      </c>
      <c r="C225" s="32" t="s">
        <v>2434</v>
      </c>
      <c r="D225" s="32" t="s">
        <v>2098</v>
      </c>
      <c r="E225" s="32" t="s">
        <v>2435</v>
      </c>
      <c r="F225" s="32" t="s">
        <v>2246</v>
      </c>
      <c r="G225" s="32" t="s">
        <v>103</v>
      </c>
      <c r="H225" s="32" t="s">
        <v>2436</v>
      </c>
      <c r="I225" s="32" t="s">
        <v>2437</v>
      </c>
      <c r="J225" s="32" t="s">
        <v>2438</v>
      </c>
      <c r="K225" s="32" t="s">
        <v>2439</v>
      </c>
      <c r="L225" s="32" t="s">
        <v>2440</v>
      </c>
      <c r="M225" s="32" t="s">
        <v>153</v>
      </c>
      <c r="N225" s="32" t="s">
        <v>508</v>
      </c>
      <c r="O225" s="32" t="s">
        <v>419</v>
      </c>
      <c r="P225" s="32" t="s">
        <v>2441</v>
      </c>
      <c r="Q225" s="32" t="s">
        <v>2442</v>
      </c>
      <c r="R225" s="33" t="s">
        <v>2443</v>
      </c>
      <c r="S225" s="33"/>
      <c r="T225" s="32" t="s">
        <v>2061</v>
      </c>
      <c r="U225" s="32" t="s">
        <v>161</v>
      </c>
      <c r="V225" s="32" t="s">
        <v>2444</v>
      </c>
      <c r="W225" s="32" t="s">
        <v>163</v>
      </c>
      <c r="X225" s="32" t="s">
        <v>164</v>
      </c>
      <c r="Y225" s="32" t="s">
        <v>165</v>
      </c>
      <c r="Z225" s="32" t="s">
        <v>166</v>
      </c>
      <c r="AA225" s="34">
        <f t="shared" si="18"/>
        <v>0</v>
      </c>
      <c r="AB225" s="34">
        <f t="shared" si="19"/>
        <v>10</v>
      </c>
      <c r="AC225" s="34">
        <f t="shared" si="20"/>
        <v>0</v>
      </c>
      <c r="AD225" s="34">
        <f t="shared" si="21"/>
        <v>10</v>
      </c>
      <c r="AE225" s="34">
        <v>0</v>
      </c>
      <c r="AF225" s="34" t="str">
        <f t="shared" si="22"/>
        <v>D</v>
      </c>
      <c r="AG225" s="35"/>
      <c r="AH225" s="36">
        <f t="shared" si="23"/>
        <v>10.00225</v>
      </c>
    </row>
    <row r="226" spans="2:34" ht="58.15" x14ac:dyDescent="0.45">
      <c r="B226" s="32" t="s">
        <v>2445</v>
      </c>
      <c r="C226" s="32" t="s">
        <v>2446</v>
      </c>
      <c r="D226" s="32" t="s">
        <v>2098</v>
      </c>
      <c r="E226" s="32" t="s">
        <v>2447</v>
      </c>
      <c r="F226" s="32" t="s">
        <v>2448</v>
      </c>
      <c r="G226" s="32" t="s">
        <v>103</v>
      </c>
      <c r="H226" s="32" t="s">
        <v>2449</v>
      </c>
      <c r="I226" s="32" t="s">
        <v>2450</v>
      </c>
      <c r="J226" s="32" t="s">
        <v>2451</v>
      </c>
      <c r="K226" s="32" t="s">
        <v>153</v>
      </c>
      <c r="L226" s="32" t="s">
        <v>153</v>
      </c>
      <c r="M226" s="32" t="s">
        <v>153</v>
      </c>
      <c r="N226" s="32" t="s">
        <v>508</v>
      </c>
      <c r="O226" s="32" t="s">
        <v>419</v>
      </c>
      <c r="P226" s="32" t="s">
        <v>153</v>
      </c>
      <c r="Q226" s="32" t="s">
        <v>153</v>
      </c>
      <c r="R226" s="33" t="s">
        <v>2452</v>
      </c>
      <c r="S226" s="33" t="s">
        <v>436</v>
      </c>
      <c r="T226" s="32" t="s">
        <v>2061</v>
      </c>
      <c r="U226" s="32" t="s">
        <v>161</v>
      </c>
      <c r="V226" s="32" t="s">
        <v>2453</v>
      </c>
      <c r="W226" s="32" t="s">
        <v>580</v>
      </c>
      <c r="X226" s="32" t="s">
        <v>164</v>
      </c>
      <c r="Y226" s="32" t="s">
        <v>2454</v>
      </c>
      <c r="Z226" s="32" t="s">
        <v>166</v>
      </c>
      <c r="AA226" s="34">
        <f t="shared" si="18"/>
        <v>0</v>
      </c>
      <c r="AB226" s="34">
        <f t="shared" si="19"/>
        <v>10</v>
      </c>
      <c r="AC226" s="34">
        <f t="shared" si="20"/>
        <v>6</v>
      </c>
      <c r="AD226" s="34">
        <f t="shared" si="21"/>
        <v>16</v>
      </c>
      <c r="AE226" s="34">
        <v>1</v>
      </c>
      <c r="AF226" s="34" t="str">
        <f t="shared" si="22"/>
        <v>C</v>
      </c>
      <c r="AG226" s="35"/>
      <c r="AH226" s="36">
        <f t="shared" si="23"/>
        <v>16.00226</v>
      </c>
    </row>
    <row r="227" spans="2:34" ht="34.9" x14ac:dyDescent="0.45">
      <c r="B227" s="32" t="s">
        <v>2455</v>
      </c>
      <c r="C227" s="32" t="s">
        <v>2456</v>
      </c>
      <c r="D227" s="32" t="s">
        <v>2098</v>
      </c>
      <c r="E227" s="32" t="s">
        <v>2457</v>
      </c>
      <c r="F227" s="32" t="s">
        <v>2458</v>
      </c>
      <c r="G227" s="32" t="s">
        <v>103</v>
      </c>
      <c r="H227" s="32" t="s">
        <v>2459</v>
      </c>
      <c r="I227" s="32" t="s">
        <v>2460</v>
      </c>
      <c r="J227" s="32" t="s">
        <v>2461</v>
      </c>
      <c r="K227" s="32" t="s">
        <v>153</v>
      </c>
      <c r="L227" s="32" t="s">
        <v>2462</v>
      </c>
      <c r="M227" s="32" t="s">
        <v>153</v>
      </c>
      <c r="N227" s="32" t="s">
        <v>508</v>
      </c>
      <c r="O227" s="32" t="s">
        <v>419</v>
      </c>
      <c r="P227" s="32" t="s">
        <v>153</v>
      </c>
      <c r="Q227" s="32" t="s">
        <v>153</v>
      </c>
      <c r="R227" s="33" t="s">
        <v>2463</v>
      </c>
      <c r="S227" s="33"/>
      <c r="T227" s="32" t="s">
        <v>2061</v>
      </c>
      <c r="U227" s="32" t="s">
        <v>161</v>
      </c>
      <c r="V227" s="32" t="s">
        <v>2462</v>
      </c>
      <c r="W227" s="32" t="s">
        <v>163</v>
      </c>
      <c r="X227" s="32" t="s">
        <v>164</v>
      </c>
      <c r="Y227" s="32" t="s">
        <v>165</v>
      </c>
      <c r="Z227" s="32" t="s">
        <v>166</v>
      </c>
      <c r="AA227" s="34">
        <f t="shared" si="18"/>
        <v>0</v>
      </c>
      <c r="AB227" s="34">
        <f t="shared" si="19"/>
        <v>10</v>
      </c>
      <c r="AC227" s="34">
        <f t="shared" si="20"/>
        <v>0</v>
      </c>
      <c r="AD227" s="34">
        <f t="shared" si="21"/>
        <v>10</v>
      </c>
      <c r="AE227" s="34">
        <v>0</v>
      </c>
      <c r="AF227" s="34" t="str">
        <f t="shared" si="22"/>
        <v>D</v>
      </c>
      <c r="AG227" s="35"/>
      <c r="AH227" s="36">
        <f t="shared" si="23"/>
        <v>10.002269999999999</v>
      </c>
    </row>
    <row r="228" spans="2:34" ht="46.5" x14ac:dyDescent="0.45">
      <c r="B228" s="32" t="s">
        <v>2464</v>
      </c>
      <c r="C228" s="32" t="s">
        <v>2465</v>
      </c>
      <c r="D228" s="32" t="s">
        <v>2466</v>
      </c>
      <c r="E228" s="32" t="s">
        <v>2458</v>
      </c>
      <c r="F228" s="32" t="s">
        <v>2458</v>
      </c>
      <c r="G228" s="32" t="s">
        <v>103</v>
      </c>
      <c r="H228" s="32" t="s">
        <v>2467</v>
      </c>
      <c r="I228" s="32" t="s">
        <v>2468</v>
      </c>
      <c r="J228" s="32" t="s">
        <v>2469</v>
      </c>
      <c r="K228" s="32" t="s">
        <v>2470</v>
      </c>
      <c r="L228" s="32" t="s">
        <v>2471</v>
      </c>
      <c r="M228" s="32" t="s">
        <v>153</v>
      </c>
      <c r="N228" s="32" t="s">
        <v>508</v>
      </c>
      <c r="O228" s="32" t="s">
        <v>419</v>
      </c>
      <c r="P228" s="32" t="s">
        <v>2472</v>
      </c>
      <c r="Q228" s="32" t="s">
        <v>2473</v>
      </c>
      <c r="R228" s="33" t="s">
        <v>2474</v>
      </c>
      <c r="S228" s="33"/>
      <c r="T228" s="32" t="s">
        <v>2061</v>
      </c>
      <c r="U228" s="32" t="s">
        <v>161</v>
      </c>
      <c r="V228" s="32" t="s">
        <v>2475</v>
      </c>
      <c r="W228" s="32" t="s">
        <v>163</v>
      </c>
      <c r="X228" s="32" t="s">
        <v>164</v>
      </c>
      <c r="Y228" s="32" t="s">
        <v>165</v>
      </c>
      <c r="Z228" s="32" t="s">
        <v>166</v>
      </c>
      <c r="AA228" s="34">
        <f t="shared" si="18"/>
        <v>0</v>
      </c>
      <c r="AB228" s="34">
        <f t="shared" si="19"/>
        <v>10</v>
      </c>
      <c r="AC228" s="34">
        <f t="shared" si="20"/>
        <v>0</v>
      </c>
      <c r="AD228" s="34">
        <f t="shared" si="21"/>
        <v>10</v>
      </c>
      <c r="AE228" s="34">
        <v>0</v>
      </c>
      <c r="AF228" s="34" t="str">
        <f t="shared" si="22"/>
        <v>D</v>
      </c>
      <c r="AG228" s="35"/>
      <c r="AH228" s="36">
        <f t="shared" si="23"/>
        <v>10.002280000000001</v>
      </c>
    </row>
    <row r="229" spans="2:34" ht="46.5" x14ac:dyDescent="0.45">
      <c r="B229" s="32" t="s">
        <v>2476</v>
      </c>
      <c r="C229" s="32" t="s">
        <v>2477</v>
      </c>
      <c r="D229" s="32" t="s">
        <v>2098</v>
      </c>
      <c r="E229" s="32" t="s">
        <v>2206</v>
      </c>
      <c r="F229" s="32" t="s">
        <v>2206</v>
      </c>
      <c r="G229" s="32" t="s">
        <v>103</v>
      </c>
      <c r="H229" s="32" t="s">
        <v>2207</v>
      </c>
      <c r="I229" s="32" t="s">
        <v>2478</v>
      </c>
      <c r="J229" s="32" t="s">
        <v>2479</v>
      </c>
      <c r="K229" s="32" t="s">
        <v>153</v>
      </c>
      <c r="L229" s="32" t="s">
        <v>153</v>
      </c>
      <c r="M229" s="32" t="s">
        <v>153</v>
      </c>
      <c r="N229" s="32" t="s">
        <v>508</v>
      </c>
      <c r="O229" s="32" t="s">
        <v>419</v>
      </c>
      <c r="P229" s="32" t="s">
        <v>153</v>
      </c>
      <c r="Q229" s="32" t="s">
        <v>153</v>
      </c>
      <c r="R229" s="33" t="s">
        <v>2480</v>
      </c>
      <c r="S229" s="33"/>
      <c r="T229" s="32" t="s">
        <v>2061</v>
      </c>
      <c r="U229" s="32" t="s">
        <v>161</v>
      </c>
      <c r="V229" s="32" t="s">
        <v>2481</v>
      </c>
      <c r="W229" s="32" t="s">
        <v>163</v>
      </c>
      <c r="X229" s="32" t="s">
        <v>164</v>
      </c>
      <c r="Y229" s="32" t="s">
        <v>165</v>
      </c>
      <c r="Z229" s="32" t="s">
        <v>166</v>
      </c>
      <c r="AA229" s="34">
        <f t="shared" si="18"/>
        <v>0</v>
      </c>
      <c r="AB229" s="34">
        <f t="shared" si="19"/>
        <v>10</v>
      </c>
      <c r="AC229" s="34">
        <f t="shared" si="20"/>
        <v>0</v>
      </c>
      <c r="AD229" s="34">
        <f t="shared" si="21"/>
        <v>10</v>
      </c>
      <c r="AE229" s="34">
        <v>0</v>
      </c>
      <c r="AF229" s="34" t="str">
        <f t="shared" si="22"/>
        <v>D</v>
      </c>
      <c r="AG229" s="35"/>
      <c r="AH229" s="36">
        <f t="shared" si="23"/>
        <v>10.00229</v>
      </c>
    </row>
    <row r="230" spans="2:34" ht="34.9" x14ac:dyDescent="0.45">
      <c r="B230" s="32" t="s">
        <v>2482</v>
      </c>
      <c r="C230" s="32" t="s">
        <v>2483</v>
      </c>
      <c r="D230" s="32" t="s">
        <v>2098</v>
      </c>
      <c r="E230" s="32" t="s">
        <v>2484</v>
      </c>
      <c r="F230" s="32" t="s">
        <v>2485</v>
      </c>
      <c r="G230" s="32" t="s">
        <v>103</v>
      </c>
      <c r="H230" s="32" t="s">
        <v>2486</v>
      </c>
      <c r="I230" s="32" t="s">
        <v>2487</v>
      </c>
      <c r="J230" s="32" t="s">
        <v>2488</v>
      </c>
      <c r="K230" s="32" t="s">
        <v>153</v>
      </c>
      <c r="L230" s="32" t="s">
        <v>153</v>
      </c>
      <c r="M230" s="32" t="s">
        <v>153</v>
      </c>
      <c r="N230" s="32" t="s">
        <v>508</v>
      </c>
      <c r="O230" s="32" t="s">
        <v>419</v>
      </c>
      <c r="P230" s="32" t="s">
        <v>153</v>
      </c>
      <c r="Q230" s="32" t="s">
        <v>153</v>
      </c>
      <c r="R230" s="33" t="s">
        <v>2489</v>
      </c>
      <c r="S230" s="33" t="s">
        <v>436</v>
      </c>
      <c r="T230" s="32" t="s">
        <v>2061</v>
      </c>
      <c r="U230" s="32" t="s">
        <v>161</v>
      </c>
      <c r="V230" s="32" t="s">
        <v>2481</v>
      </c>
      <c r="W230" s="32" t="s">
        <v>437</v>
      </c>
      <c r="X230" s="32" t="s">
        <v>164</v>
      </c>
      <c r="Y230" s="32" t="s">
        <v>2490</v>
      </c>
      <c r="Z230" s="32" t="s">
        <v>166</v>
      </c>
      <c r="AA230" s="34">
        <f t="shared" si="18"/>
        <v>0</v>
      </c>
      <c r="AB230" s="34">
        <f t="shared" si="19"/>
        <v>10</v>
      </c>
      <c r="AC230" s="34">
        <f t="shared" si="20"/>
        <v>6</v>
      </c>
      <c r="AD230" s="34">
        <f t="shared" si="21"/>
        <v>16</v>
      </c>
      <c r="AE230" s="34">
        <v>1</v>
      </c>
      <c r="AF230" s="34" t="str">
        <f t="shared" si="22"/>
        <v>C</v>
      </c>
      <c r="AG230" s="35"/>
      <c r="AH230" s="36">
        <f t="shared" si="23"/>
        <v>16.002300000000002</v>
      </c>
    </row>
    <row r="231" spans="2:34" ht="34.9" x14ac:dyDescent="0.45">
      <c r="B231" s="32" t="s">
        <v>2491</v>
      </c>
      <c r="C231" s="32" t="s">
        <v>2492</v>
      </c>
      <c r="D231" s="32" t="s">
        <v>1931</v>
      </c>
      <c r="E231" s="32" t="s">
        <v>2338</v>
      </c>
      <c r="F231" s="32" t="s">
        <v>2338</v>
      </c>
      <c r="G231" s="32" t="s">
        <v>104</v>
      </c>
      <c r="H231" s="32" t="s">
        <v>2339</v>
      </c>
      <c r="I231" s="32" t="s">
        <v>2493</v>
      </c>
      <c r="J231" s="32" t="s">
        <v>2494</v>
      </c>
      <c r="K231" s="32" t="s">
        <v>153</v>
      </c>
      <c r="L231" s="32" t="s">
        <v>153</v>
      </c>
      <c r="M231" s="32" t="s">
        <v>153</v>
      </c>
      <c r="N231" s="32" t="s">
        <v>153</v>
      </c>
      <c r="O231" s="32" t="s">
        <v>419</v>
      </c>
      <c r="P231" s="32" t="s">
        <v>153</v>
      </c>
      <c r="Q231" s="32" t="s">
        <v>153</v>
      </c>
      <c r="R231" s="33" t="s">
        <v>2495</v>
      </c>
      <c r="S231" s="33" t="s">
        <v>450</v>
      </c>
      <c r="T231" s="32" t="s">
        <v>218</v>
      </c>
      <c r="U231" s="32" t="s">
        <v>419</v>
      </c>
      <c r="V231" s="32" t="s">
        <v>2496</v>
      </c>
      <c r="W231" s="32" t="s">
        <v>260</v>
      </c>
      <c r="X231" s="32" t="s">
        <v>164</v>
      </c>
      <c r="Y231" s="32" t="s">
        <v>2497</v>
      </c>
      <c r="Z231" s="32" t="s">
        <v>166</v>
      </c>
      <c r="AA231" s="34">
        <f t="shared" si="18"/>
        <v>3</v>
      </c>
      <c r="AB231" s="34">
        <f t="shared" si="19"/>
        <v>10</v>
      </c>
      <c r="AC231" s="34">
        <f t="shared" si="20"/>
        <v>6</v>
      </c>
      <c r="AD231" s="34">
        <f t="shared" si="21"/>
        <v>19</v>
      </c>
      <c r="AE231" s="34">
        <v>1</v>
      </c>
      <c r="AF231" s="34" t="str">
        <f t="shared" si="22"/>
        <v>B</v>
      </c>
      <c r="AG231" s="35"/>
      <c r="AH231" s="36">
        <f t="shared" si="23"/>
        <v>19.002310000000001</v>
      </c>
    </row>
    <row r="232" spans="2:34" ht="34.9" x14ac:dyDescent="0.45">
      <c r="B232" s="32" t="s">
        <v>2498</v>
      </c>
      <c r="C232" s="32" t="s">
        <v>2499</v>
      </c>
      <c r="D232" s="32" t="s">
        <v>2098</v>
      </c>
      <c r="E232" s="32" t="s">
        <v>2328</v>
      </c>
      <c r="F232" s="32" t="s">
        <v>2303</v>
      </c>
      <c r="G232" s="32" t="s">
        <v>104</v>
      </c>
      <c r="H232" s="32" t="s">
        <v>2329</v>
      </c>
      <c r="I232" s="32" t="s">
        <v>2500</v>
      </c>
      <c r="J232" s="32" t="s">
        <v>2501</v>
      </c>
      <c r="K232" s="32" t="s">
        <v>153</v>
      </c>
      <c r="L232" s="32" t="s">
        <v>153</v>
      </c>
      <c r="M232" s="32" t="s">
        <v>153</v>
      </c>
      <c r="N232" s="32" t="s">
        <v>508</v>
      </c>
      <c r="O232" s="32" t="s">
        <v>419</v>
      </c>
      <c r="P232" s="32" t="s">
        <v>153</v>
      </c>
      <c r="Q232" s="32" t="s">
        <v>153</v>
      </c>
      <c r="R232" s="33" t="s">
        <v>2502</v>
      </c>
      <c r="S232" s="33"/>
      <c r="T232" s="32" t="s">
        <v>2061</v>
      </c>
      <c r="U232" s="32" t="s">
        <v>419</v>
      </c>
      <c r="V232" s="32" t="s">
        <v>2357</v>
      </c>
      <c r="W232" s="32" t="s">
        <v>163</v>
      </c>
      <c r="X232" s="32" t="s">
        <v>164</v>
      </c>
      <c r="Y232" s="32" t="s">
        <v>165</v>
      </c>
      <c r="Z232" s="32" t="s">
        <v>166</v>
      </c>
      <c r="AA232" s="34">
        <f t="shared" si="18"/>
        <v>0</v>
      </c>
      <c r="AB232" s="34">
        <f t="shared" si="19"/>
        <v>10</v>
      </c>
      <c r="AC232" s="34">
        <f t="shared" si="20"/>
        <v>0</v>
      </c>
      <c r="AD232" s="34">
        <f t="shared" si="21"/>
        <v>10</v>
      </c>
      <c r="AE232" s="34">
        <v>0</v>
      </c>
      <c r="AF232" s="34" t="str">
        <f t="shared" si="22"/>
        <v>D</v>
      </c>
      <c r="AG232" s="35"/>
      <c r="AH232" s="36">
        <f t="shared" si="23"/>
        <v>10.002319999999999</v>
      </c>
    </row>
    <row r="233" spans="2:34" ht="23.25" x14ac:dyDescent="0.45">
      <c r="B233" s="32" t="s">
        <v>2503</v>
      </c>
      <c r="C233" s="32" t="s">
        <v>2504</v>
      </c>
      <c r="D233" s="32" t="s">
        <v>2098</v>
      </c>
      <c r="E233" s="32" t="s">
        <v>2338</v>
      </c>
      <c r="F233" s="32" t="s">
        <v>2338</v>
      </c>
      <c r="G233" s="32" t="s">
        <v>104</v>
      </c>
      <c r="H233" s="32" t="s">
        <v>2339</v>
      </c>
      <c r="I233" s="32" t="s">
        <v>2505</v>
      </c>
      <c r="J233" s="32" t="s">
        <v>2506</v>
      </c>
      <c r="K233" s="32" t="s">
        <v>153</v>
      </c>
      <c r="L233" s="32" t="s">
        <v>153</v>
      </c>
      <c r="M233" s="32" t="s">
        <v>153</v>
      </c>
      <c r="N233" s="32" t="s">
        <v>508</v>
      </c>
      <c r="O233" s="32" t="s">
        <v>419</v>
      </c>
      <c r="P233" s="32" t="s">
        <v>153</v>
      </c>
      <c r="Q233" s="32" t="s">
        <v>153</v>
      </c>
      <c r="R233" s="33" t="s">
        <v>2507</v>
      </c>
      <c r="S233" s="33"/>
      <c r="T233" s="32" t="s">
        <v>2061</v>
      </c>
      <c r="U233" s="32" t="s">
        <v>419</v>
      </c>
      <c r="V233" s="32" t="s">
        <v>2357</v>
      </c>
      <c r="W233" s="32" t="s">
        <v>163</v>
      </c>
      <c r="X233" s="32" t="s">
        <v>164</v>
      </c>
      <c r="Y233" s="32" t="s">
        <v>165</v>
      </c>
      <c r="Z233" s="32" t="s">
        <v>166</v>
      </c>
      <c r="AA233" s="34">
        <f t="shared" si="18"/>
        <v>0</v>
      </c>
      <c r="AB233" s="34">
        <f t="shared" si="19"/>
        <v>10</v>
      </c>
      <c r="AC233" s="34">
        <f t="shared" si="20"/>
        <v>0</v>
      </c>
      <c r="AD233" s="34">
        <f t="shared" si="21"/>
        <v>10</v>
      </c>
      <c r="AE233" s="34">
        <v>0</v>
      </c>
      <c r="AF233" s="34" t="str">
        <f t="shared" si="22"/>
        <v>D</v>
      </c>
      <c r="AG233" s="35"/>
      <c r="AH233" s="36">
        <f t="shared" si="23"/>
        <v>10.002330000000001</v>
      </c>
    </row>
    <row r="234" spans="2:34" ht="34.9" x14ac:dyDescent="0.45">
      <c r="B234" s="32" t="s">
        <v>2508</v>
      </c>
      <c r="C234" s="32" t="s">
        <v>2509</v>
      </c>
      <c r="D234" s="32" t="s">
        <v>2098</v>
      </c>
      <c r="E234" s="32" t="s">
        <v>2510</v>
      </c>
      <c r="F234" s="32" t="s">
        <v>2510</v>
      </c>
      <c r="G234" s="32" t="s">
        <v>105</v>
      </c>
      <c r="H234" s="32" t="s">
        <v>2511</v>
      </c>
      <c r="I234" s="32" t="s">
        <v>2512</v>
      </c>
      <c r="J234" s="32" t="s">
        <v>2513</v>
      </c>
      <c r="K234" s="32" t="s">
        <v>2514</v>
      </c>
      <c r="L234" s="32" t="s">
        <v>2515</v>
      </c>
      <c r="M234" s="32" t="s">
        <v>153</v>
      </c>
      <c r="N234" s="32" t="s">
        <v>508</v>
      </c>
      <c r="O234" s="32" t="s">
        <v>153</v>
      </c>
      <c r="P234" s="32" t="s">
        <v>2516</v>
      </c>
      <c r="Q234" s="32" t="s">
        <v>2517</v>
      </c>
      <c r="R234" s="33" t="s">
        <v>2518</v>
      </c>
      <c r="S234" s="33" t="s">
        <v>436</v>
      </c>
      <c r="T234" s="32" t="s">
        <v>2519</v>
      </c>
      <c r="U234" s="32" t="s">
        <v>161</v>
      </c>
      <c r="V234" s="32" t="s">
        <v>2515</v>
      </c>
      <c r="W234" s="32" t="s">
        <v>437</v>
      </c>
      <c r="X234" s="32" t="s">
        <v>153</v>
      </c>
      <c r="Y234" s="32" t="s">
        <v>2520</v>
      </c>
      <c r="Z234" s="32" t="s">
        <v>166</v>
      </c>
      <c r="AA234" s="34">
        <f t="shared" si="18"/>
        <v>0</v>
      </c>
      <c r="AB234" s="34">
        <f t="shared" si="19"/>
        <v>10</v>
      </c>
      <c r="AC234" s="34">
        <f t="shared" si="20"/>
        <v>10</v>
      </c>
      <c r="AD234" s="34">
        <f t="shared" si="21"/>
        <v>20</v>
      </c>
      <c r="AE234" s="34">
        <v>2</v>
      </c>
      <c r="AF234" s="34" t="str">
        <f t="shared" si="22"/>
        <v>B</v>
      </c>
      <c r="AG234" s="35" t="s">
        <v>2521</v>
      </c>
      <c r="AH234" s="36">
        <f t="shared" si="23"/>
        <v>20.00234</v>
      </c>
    </row>
    <row r="235" spans="2:34" ht="23.25" x14ac:dyDescent="0.45">
      <c r="B235" s="32" t="s">
        <v>2522</v>
      </c>
      <c r="C235" s="32" t="s">
        <v>2523</v>
      </c>
      <c r="D235" s="32" t="s">
        <v>2098</v>
      </c>
      <c r="E235" s="32" t="s">
        <v>2510</v>
      </c>
      <c r="F235" s="32" t="s">
        <v>2510</v>
      </c>
      <c r="G235" s="32" t="s">
        <v>105</v>
      </c>
      <c r="H235" s="32" t="s">
        <v>2511</v>
      </c>
      <c r="I235" s="32" t="s">
        <v>2524</v>
      </c>
      <c r="J235" s="32" t="s">
        <v>2525</v>
      </c>
      <c r="K235" s="32" t="s">
        <v>2526</v>
      </c>
      <c r="L235" s="32" t="s">
        <v>2527</v>
      </c>
      <c r="M235" s="32" t="s">
        <v>153</v>
      </c>
      <c r="N235" s="32" t="s">
        <v>508</v>
      </c>
      <c r="O235" s="32" t="s">
        <v>153</v>
      </c>
      <c r="P235" s="32" t="s">
        <v>2528</v>
      </c>
      <c r="Q235" s="32" t="s">
        <v>2529</v>
      </c>
      <c r="R235" s="33" t="s">
        <v>2530</v>
      </c>
      <c r="S235" s="33"/>
      <c r="T235" s="32" t="s">
        <v>2531</v>
      </c>
      <c r="U235" s="32" t="s">
        <v>161</v>
      </c>
      <c r="V235" s="32" t="s">
        <v>2532</v>
      </c>
      <c r="W235" s="32" t="s">
        <v>163</v>
      </c>
      <c r="X235" s="32" t="s">
        <v>153</v>
      </c>
      <c r="Y235" s="32" t="s">
        <v>165</v>
      </c>
      <c r="Z235" s="32" t="s">
        <v>166</v>
      </c>
      <c r="AA235" s="34">
        <f t="shared" si="18"/>
        <v>0</v>
      </c>
      <c r="AB235" s="34">
        <f t="shared" si="19"/>
        <v>10</v>
      </c>
      <c r="AC235" s="34">
        <f t="shared" si="20"/>
        <v>4</v>
      </c>
      <c r="AD235" s="34">
        <f t="shared" si="21"/>
        <v>14</v>
      </c>
      <c r="AE235" s="34">
        <v>1</v>
      </c>
      <c r="AF235" s="34" t="str">
        <f t="shared" si="22"/>
        <v>C</v>
      </c>
      <c r="AG235" s="35" t="s">
        <v>2533</v>
      </c>
      <c r="AH235" s="36">
        <f t="shared" si="23"/>
        <v>14.00235</v>
      </c>
    </row>
    <row r="236" spans="2:34" ht="23.25" x14ac:dyDescent="0.45">
      <c r="B236" s="32" t="s">
        <v>2534</v>
      </c>
      <c r="C236" s="32" t="s">
        <v>2535</v>
      </c>
      <c r="D236" s="32" t="s">
        <v>2098</v>
      </c>
      <c r="E236" s="32" t="s">
        <v>2510</v>
      </c>
      <c r="F236" s="32" t="s">
        <v>2510</v>
      </c>
      <c r="G236" s="32" t="s">
        <v>105</v>
      </c>
      <c r="H236" s="32" t="s">
        <v>2511</v>
      </c>
      <c r="I236" s="32" t="s">
        <v>2536</v>
      </c>
      <c r="J236" s="32" t="s">
        <v>2537</v>
      </c>
      <c r="K236" s="32" t="s">
        <v>2538</v>
      </c>
      <c r="L236" s="32" t="s">
        <v>2539</v>
      </c>
      <c r="M236" s="32" t="s">
        <v>153</v>
      </c>
      <c r="N236" s="32" t="s">
        <v>508</v>
      </c>
      <c r="O236" s="32" t="s">
        <v>153</v>
      </c>
      <c r="P236" s="32" t="s">
        <v>2540</v>
      </c>
      <c r="Q236" s="32" t="s">
        <v>2541</v>
      </c>
      <c r="R236" s="33" t="s">
        <v>2542</v>
      </c>
      <c r="S236" s="33"/>
      <c r="T236" s="32" t="s">
        <v>2543</v>
      </c>
      <c r="U236" s="32" t="s">
        <v>419</v>
      </c>
      <c r="V236" s="32" t="s">
        <v>2544</v>
      </c>
      <c r="W236" s="32" t="s">
        <v>163</v>
      </c>
      <c r="X236" s="32" t="s">
        <v>153</v>
      </c>
      <c r="Y236" s="32" t="s">
        <v>165</v>
      </c>
      <c r="Z236" s="32" t="s">
        <v>166</v>
      </c>
      <c r="AA236" s="34">
        <f t="shared" si="18"/>
        <v>0</v>
      </c>
      <c r="AB236" s="34">
        <f t="shared" si="19"/>
        <v>10</v>
      </c>
      <c r="AC236" s="34">
        <f t="shared" si="20"/>
        <v>4</v>
      </c>
      <c r="AD236" s="34">
        <f t="shared" si="21"/>
        <v>14</v>
      </c>
      <c r="AE236" s="34">
        <v>1</v>
      </c>
      <c r="AF236" s="34" t="str">
        <f t="shared" si="22"/>
        <v>C</v>
      </c>
      <c r="AG236" s="35" t="s">
        <v>2545</v>
      </c>
      <c r="AH236" s="36">
        <f t="shared" si="23"/>
        <v>14.002359999999999</v>
      </c>
    </row>
    <row r="237" spans="2:34" ht="23.25" x14ac:dyDescent="0.45">
      <c r="B237" s="32" t="s">
        <v>2546</v>
      </c>
      <c r="C237" s="32" t="s">
        <v>2547</v>
      </c>
      <c r="D237" s="32" t="s">
        <v>2098</v>
      </c>
      <c r="E237" s="32" t="s">
        <v>2548</v>
      </c>
      <c r="F237" s="32" t="s">
        <v>2510</v>
      </c>
      <c r="G237" s="32" t="s">
        <v>105</v>
      </c>
      <c r="H237" s="32" t="s">
        <v>2549</v>
      </c>
      <c r="I237" s="32" t="s">
        <v>2550</v>
      </c>
      <c r="J237" s="32" t="s">
        <v>2551</v>
      </c>
      <c r="K237" s="32" t="s">
        <v>2552</v>
      </c>
      <c r="L237" s="32" t="s">
        <v>2553</v>
      </c>
      <c r="M237" s="32" t="s">
        <v>153</v>
      </c>
      <c r="N237" s="32" t="s">
        <v>508</v>
      </c>
      <c r="O237" s="32" t="s">
        <v>153</v>
      </c>
      <c r="P237" s="32" t="s">
        <v>2554</v>
      </c>
      <c r="Q237" s="32" t="s">
        <v>2555</v>
      </c>
      <c r="R237" s="33" t="s">
        <v>2556</v>
      </c>
      <c r="S237" s="33"/>
      <c r="T237" s="32" t="s">
        <v>2557</v>
      </c>
      <c r="U237" s="32" t="s">
        <v>161</v>
      </c>
      <c r="V237" s="32" t="s">
        <v>2558</v>
      </c>
      <c r="W237" s="32" t="s">
        <v>163</v>
      </c>
      <c r="X237" s="32" t="s">
        <v>153</v>
      </c>
      <c r="Y237" s="32" t="s">
        <v>165</v>
      </c>
      <c r="Z237" s="32" t="s">
        <v>166</v>
      </c>
      <c r="AA237" s="34">
        <f t="shared" si="18"/>
        <v>0</v>
      </c>
      <c r="AB237" s="34">
        <f t="shared" si="19"/>
        <v>10</v>
      </c>
      <c r="AC237" s="34">
        <f t="shared" si="20"/>
        <v>4</v>
      </c>
      <c r="AD237" s="34">
        <f t="shared" si="21"/>
        <v>14</v>
      </c>
      <c r="AE237" s="34">
        <v>1</v>
      </c>
      <c r="AF237" s="34" t="str">
        <f t="shared" si="22"/>
        <v>C</v>
      </c>
      <c r="AG237" s="35" t="s">
        <v>2559</v>
      </c>
      <c r="AH237" s="36">
        <f t="shared" si="23"/>
        <v>14.002370000000001</v>
      </c>
    </row>
    <row r="238" spans="2:34" ht="34.9" x14ac:dyDescent="0.45">
      <c r="B238" s="32" t="s">
        <v>2560</v>
      </c>
      <c r="C238" s="32" t="s">
        <v>2561</v>
      </c>
      <c r="D238" s="32" t="s">
        <v>2098</v>
      </c>
      <c r="E238" s="32" t="s">
        <v>2562</v>
      </c>
      <c r="F238" s="32" t="s">
        <v>2562</v>
      </c>
      <c r="G238" s="32" t="s">
        <v>105</v>
      </c>
      <c r="H238" s="32" t="s">
        <v>2563</v>
      </c>
      <c r="I238" s="32" t="s">
        <v>2564</v>
      </c>
      <c r="J238" s="32" t="s">
        <v>2565</v>
      </c>
      <c r="K238" s="32" t="s">
        <v>2566</v>
      </c>
      <c r="L238" s="32" t="s">
        <v>2567</v>
      </c>
      <c r="M238" s="32" t="s">
        <v>2568</v>
      </c>
      <c r="N238" s="32" t="s">
        <v>508</v>
      </c>
      <c r="O238" s="32" t="s">
        <v>153</v>
      </c>
      <c r="P238" s="32" t="s">
        <v>2569</v>
      </c>
      <c r="Q238" s="32" t="s">
        <v>2570</v>
      </c>
      <c r="R238" s="33" t="s">
        <v>2571</v>
      </c>
      <c r="S238" s="33" t="s">
        <v>436</v>
      </c>
      <c r="T238" s="32" t="s">
        <v>2572</v>
      </c>
      <c r="U238" s="32" t="s">
        <v>161</v>
      </c>
      <c r="V238" s="32" t="s">
        <v>2573</v>
      </c>
      <c r="W238" s="32" t="s">
        <v>437</v>
      </c>
      <c r="X238" s="32" t="s">
        <v>153</v>
      </c>
      <c r="Y238" s="32" t="s">
        <v>2574</v>
      </c>
      <c r="Z238" s="32" t="s">
        <v>166</v>
      </c>
      <c r="AA238" s="34">
        <f t="shared" si="18"/>
        <v>0</v>
      </c>
      <c r="AB238" s="34">
        <f t="shared" si="19"/>
        <v>10</v>
      </c>
      <c r="AC238" s="34">
        <f t="shared" si="20"/>
        <v>10</v>
      </c>
      <c r="AD238" s="34">
        <f t="shared" si="21"/>
        <v>20</v>
      </c>
      <c r="AE238" s="34">
        <v>2</v>
      </c>
      <c r="AF238" s="34" t="str">
        <f t="shared" si="22"/>
        <v>B</v>
      </c>
      <c r="AG238" s="35" t="s">
        <v>2575</v>
      </c>
      <c r="AH238" s="36">
        <f t="shared" si="23"/>
        <v>20.002379999999999</v>
      </c>
    </row>
    <row r="239" spans="2:34" ht="34.9" x14ac:dyDescent="0.45">
      <c r="B239" s="32" t="s">
        <v>2576</v>
      </c>
      <c r="C239" s="32" t="s">
        <v>2577</v>
      </c>
      <c r="D239" s="32" t="s">
        <v>2578</v>
      </c>
      <c r="E239" s="32" t="s">
        <v>2562</v>
      </c>
      <c r="F239" s="32" t="s">
        <v>2562</v>
      </c>
      <c r="G239" s="32" t="s">
        <v>105</v>
      </c>
      <c r="H239" s="32" t="s">
        <v>2563</v>
      </c>
      <c r="I239" s="32" t="s">
        <v>2579</v>
      </c>
      <c r="J239" s="32" t="s">
        <v>2580</v>
      </c>
      <c r="K239" s="32" t="s">
        <v>2581</v>
      </c>
      <c r="L239" s="32" t="s">
        <v>153</v>
      </c>
      <c r="M239" s="32" t="s">
        <v>2582</v>
      </c>
      <c r="N239" s="32" t="s">
        <v>508</v>
      </c>
      <c r="O239" s="32" t="s">
        <v>153</v>
      </c>
      <c r="P239" s="32" t="s">
        <v>2583</v>
      </c>
      <c r="Q239" s="32" t="s">
        <v>2584</v>
      </c>
      <c r="R239" s="33" t="s">
        <v>2585</v>
      </c>
      <c r="S239" s="33"/>
      <c r="T239" s="32" t="s">
        <v>2586</v>
      </c>
      <c r="U239" s="32" t="s">
        <v>161</v>
      </c>
      <c r="V239" s="32" t="s">
        <v>2573</v>
      </c>
      <c r="W239" s="32" t="s">
        <v>163</v>
      </c>
      <c r="X239" s="32" t="s">
        <v>153</v>
      </c>
      <c r="Y239" s="32" t="s">
        <v>165</v>
      </c>
      <c r="Z239" s="32" t="s">
        <v>166</v>
      </c>
      <c r="AA239" s="34">
        <f t="shared" si="18"/>
        <v>0</v>
      </c>
      <c r="AB239" s="34">
        <f t="shared" si="19"/>
        <v>10</v>
      </c>
      <c r="AC239" s="34">
        <f t="shared" si="20"/>
        <v>4</v>
      </c>
      <c r="AD239" s="34">
        <f t="shared" si="21"/>
        <v>14</v>
      </c>
      <c r="AE239" s="34">
        <v>1</v>
      </c>
      <c r="AF239" s="34" t="str">
        <f t="shared" si="22"/>
        <v>C</v>
      </c>
      <c r="AG239" s="35" t="s">
        <v>2587</v>
      </c>
      <c r="AH239" s="36">
        <f t="shared" si="23"/>
        <v>14.00239</v>
      </c>
    </row>
    <row r="240" spans="2:34" ht="23.25" x14ac:dyDescent="0.45">
      <c r="B240" s="32" t="s">
        <v>2588</v>
      </c>
      <c r="C240" s="32" t="s">
        <v>2589</v>
      </c>
      <c r="D240" s="32" t="s">
        <v>2098</v>
      </c>
      <c r="E240" s="32" t="s">
        <v>2590</v>
      </c>
      <c r="F240" s="32" t="s">
        <v>2562</v>
      </c>
      <c r="G240" s="32" t="s">
        <v>105</v>
      </c>
      <c r="H240" s="32" t="s">
        <v>2591</v>
      </c>
      <c r="I240" s="32" t="s">
        <v>2592</v>
      </c>
      <c r="J240" s="32" t="s">
        <v>2593</v>
      </c>
      <c r="K240" s="32" t="s">
        <v>2594</v>
      </c>
      <c r="L240" s="32" t="s">
        <v>2595</v>
      </c>
      <c r="M240" s="32" t="s">
        <v>2596</v>
      </c>
      <c r="N240" s="32" t="s">
        <v>508</v>
      </c>
      <c r="O240" s="32" t="s">
        <v>153</v>
      </c>
      <c r="P240" s="32" t="s">
        <v>2597</v>
      </c>
      <c r="Q240" s="32" t="s">
        <v>2598</v>
      </c>
      <c r="R240" s="33" t="s">
        <v>2599</v>
      </c>
      <c r="S240" s="33"/>
      <c r="T240" s="32" t="s">
        <v>2600</v>
      </c>
      <c r="U240" s="32" t="s">
        <v>161</v>
      </c>
      <c r="V240" s="32" t="s">
        <v>2595</v>
      </c>
      <c r="W240" s="32" t="s">
        <v>163</v>
      </c>
      <c r="X240" s="32" t="s">
        <v>153</v>
      </c>
      <c r="Y240" s="32" t="s">
        <v>165</v>
      </c>
      <c r="Z240" s="32" t="s">
        <v>166</v>
      </c>
      <c r="AA240" s="34">
        <f t="shared" si="18"/>
        <v>0</v>
      </c>
      <c r="AB240" s="34">
        <f t="shared" si="19"/>
        <v>10</v>
      </c>
      <c r="AC240" s="34">
        <f t="shared" si="20"/>
        <v>4</v>
      </c>
      <c r="AD240" s="34">
        <f t="shared" si="21"/>
        <v>14</v>
      </c>
      <c r="AE240" s="34">
        <v>1</v>
      </c>
      <c r="AF240" s="34" t="str">
        <f t="shared" si="22"/>
        <v>C</v>
      </c>
      <c r="AG240" s="35" t="s">
        <v>2601</v>
      </c>
      <c r="AH240" s="36">
        <f t="shared" si="23"/>
        <v>14.0024</v>
      </c>
    </row>
    <row r="241" spans="2:34" ht="34.9" x14ac:dyDescent="0.45">
      <c r="B241" s="32" t="s">
        <v>2602</v>
      </c>
      <c r="C241" s="32" t="s">
        <v>2603</v>
      </c>
      <c r="D241" s="32" t="s">
        <v>2098</v>
      </c>
      <c r="E241" s="32" t="s">
        <v>2604</v>
      </c>
      <c r="F241" s="32" t="s">
        <v>2605</v>
      </c>
      <c r="G241" s="32" t="s">
        <v>105</v>
      </c>
      <c r="H241" s="32" t="s">
        <v>2606</v>
      </c>
      <c r="I241" s="32" t="s">
        <v>2607</v>
      </c>
      <c r="J241" s="32" t="s">
        <v>2608</v>
      </c>
      <c r="K241" s="32" t="s">
        <v>2609</v>
      </c>
      <c r="L241" s="32" t="s">
        <v>2610</v>
      </c>
      <c r="M241" s="32" t="s">
        <v>153</v>
      </c>
      <c r="N241" s="32" t="s">
        <v>508</v>
      </c>
      <c r="O241" s="32" t="s">
        <v>2611</v>
      </c>
      <c r="P241" s="32" t="s">
        <v>2612</v>
      </c>
      <c r="Q241" s="32" t="s">
        <v>2613</v>
      </c>
      <c r="R241" s="33" t="s">
        <v>2614</v>
      </c>
      <c r="S241" s="33"/>
      <c r="T241" s="32" t="s">
        <v>2615</v>
      </c>
      <c r="U241" s="32" t="s">
        <v>419</v>
      </c>
      <c r="V241" s="32" t="s">
        <v>2610</v>
      </c>
      <c r="W241" s="32" t="s">
        <v>163</v>
      </c>
      <c r="X241" s="32" t="s">
        <v>153</v>
      </c>
      <c r="Y241" s="32" t="s">
        <v>165</v>
      </c>
      <c r="Z241" s="32" t="s">
        <v>166</v>
      </c>
      <c r="AA241" s="34">
        <f t="shared" si="18"/>
        <v>0</v>
      </c>
      <c r="AB241" s="34">
        <f t="shared" si="19"/>
        <v>10</v>
      </c>
      <c r="AC241" s="34">
        <f t="shared" si="20"/>
        <v>4</v>
      </c>
      <c r="AD241" s="34">
        <f t="shared" si="21"/>
        <v>14</v>
      </c>
      <c r="AE241" s="34">
        <v>1</v>
      </c>
      <c r="AF241" s="34" t="str">
        <f t="shared" si="22"/>
        <v>C</v>
      </c>
      <c r="AG241" s="35" t="s">
        <v>2616</v>
      </c>
      <c r="AH241" s="36">
        <f t="shared" si="23"/>
        <v>14.002409999999999</v>
      </c>
    </row>
    <row r="242" spans="2:34" ht="23.25" x14ac:dyDescent="0.45">
      <c r="B242" s="32" t="s">
        <v>2617</v>
      </c>
      <c r="C242" s="32" t="s">
        <v>2618</v>
      </c>
      <c r="D242" s="32" t="s">
        <v>2098</v>
      </c>
      <c r="E242" s="32" t="s">
        <v>2619</v>
      </c>
      <c r="F242" s="32" t="s">
        <v>2620</v>
      </c>
      <c r="G242" s="32" t="s">
        <v>105</v>
      </c>
      <c r="H242" s="32" t="s">
        <v>2621</v>
      </c>
      <c r="I242" s="32" t="s">
        <v>2622</v>
      </c>
      <c r="J242" s="32" t="s">
        <v>2623</v>
      </c>
      <c r="K242" s="32" t="s">
        <v>2624</v>
      </c>
      <c r="L242" s="32" t="s">
        <v>2625</v>
      </c>
      <c r="M242" s="32" t="s">
        <v>153</v>
      </c>
      <c r="N242" s="32" t="s">
        <v>508</v>
      </c>
      <c r="O242" s="32" t="s">
        <v>153</v>
      </c>
      <c r="P242" s="32" t="s">
        <v>2626</v>
      </c>
      <c r="Q242" s="32" t="s">
        <v>2627</v>
      </c>
      <c r="R242" s="33" t="s">
        <v>2628</v>
      </c>
      <c r="S242" s="33"/>
      <c r="T242" s="32" t="s">
        <v>2629</v>
      </c>
      <c r="U242" s="32" t="s">
        <v>419</v>
      </c>
      <c r="V242" s="32" t="s">
        <v>2630</v>
      </c>
      <c r="W242" s="32" t="s">
        <v>163</v>
      </c>
      <c r="X242" s="32" t="s">
        <v>153</v>
      </c>
      <c r="Y242" s="32" t="s">
        <v>165</v>
      </c>
      <c r="Z242" s="32" t="s">
        <v>166</v>
      </c>
      <c r="AA242" s="34">
        <f t="shared" si="18"/>
        <v>0</v>
      </c>
      <c r="AB242" s="34">
        <f t="shared" si="19"/>
        <v>10</v>
      </c>
      <c r="AC242" s="34">
        <f t="shared" si="20"/>
        <v>4</v>
      </c>
      <c r="AD242" s="34">
        <f t="shared" si="21"/>
        <v>14</v>
      </c>
      <c r="AE242" s="34">
        <v>1</v>
      </c>
      <c r="AF242" s="34" t="str">
        <f t="shared" si="22"/>
        <v>C</v>
      </c>
      <c r="AG242" s="35" t="s">
        <v>2631</v>
      </c>
      <c r="AH242" s="36">
        <f t="shared" si="23"/>
        <v>14.002420000000001</v>
      </c>
    </row>
    <row r="243" spans="2:34" ht="23.25" x14ac:dyDescent="0.45">
      <c r="B243" s="32" t="s">
        <v>2632</v>
      </c>
      <c r="C243" s="32" t="s">
        <v>2633</v>
      </c>
      <c r="D243" s="32" t="s">
        <v>2098</v>
      </c>
      <c r="E243" s="32" t="s">
        <v>2634</v>
      </c>
      <c r="F243" s="32" t="s">
        <v>2635</v>
      </c>
      <c r="G243" s="32" t="s">
        <v>105</v>
      </c>
      <c r="H243" s="32" t="s">
        <v>2636</v>
      </c>
      <c r="I243" s="32" t="s">
        <v>2637</v>
      </c>
      <c r="J243" s="32" t="s">
        <v>2638</v>
      </c>
      <c r="K243" s="32" t="s">
        <v>2639</v>
      </c>
      <c r="L243" s="32" t="s">
        <v>2640</v>
      </c>
      <c r="M243" s="32" t="s">
        <v>153</v>
      </c>
      <c r="N243" s="32" t="s">
        <v>508</v>
      </c>
      <c r="O243" s="32" t="s">
        <v>153</v>
      </c>
      <c r="P243" s="32" t="s">
        <v>2641</v>
      </c>
      <c r="Q243" s="32" t="s">
        <v>2642</v>
      </c>
      <c r="R243" s="33" t="s">
        <v>2643</v>
      </c>
      <c r="S243" s="33"/>
      <c r="T243" s="32" t="s">
        <v>2644</v>
      </c>
      <c r="U243" s="32" t="s">
        <v>419</v>
      </c>
      <c r="V243" s="32" t="s">
        <v>2630</v>
      </c>
      <c r="W243" s="32" t="s">
        <v>163</v>
      </c>
      <c r="X243" s="32" t="s">
        <v>153</v>
      </c>
      <c r="Y243" s="32" t="s">
        <v>165</v>
      </c>
      <c r="Z243" s="32" t="s">
        <v>166</v>
      </c>
      <c r="AA243" s="34">
        <f t="shared" si="18"/>
        <v>0</v>
      </c>
      <c r="AB243" s="34">
        <f t="shared" si="19"/>
        <v>10</v>
      </c>
      <c r="AC243" s="34">
        <f t="shared" si="20"/>
        <v>4</v>
      </c>
      <c r="AD243" s="34">
        <f t="shared" si="21"/>
        <v>14</v>
      </c>
      <c r="AE243" s="34">
        <v>1</v>
      </c>
      <c r="AF243" s="34" t="str">
        <f t="shared" si="22"/>
        <v>C</v>
      </c>
      <c r="AG243" s="35" t="s">
        <v>2645</v>
      </c>
      <c r="AH243" s="36">
        <f t="shared" si="23"/>
        <v>14.00243</v>
      </c>
    </row>
    <row r="244" spans="2:34" ht="23.25" x14ac:dyDescent="0.45">
      <c r="B244" s="32" t="s">
        <v>2646</v>
      </c>
      <c r="C244" s="32" t="s">
        <v>2647</v>
      </c>
      <c r="D244" s="32" t="s">
        <v>2648</v>
      </c>
      <c r="E244" s="32" t="s">
        <v>2510</v>
      </c>
      <c r="F244" s="32" t="s">
        <v>2510</v>
      </c>
      <c r="G244" s="32" t="s">
        <v>105</v>
      </c>
      <c r="H244" s="32" t="s">
        <v>2511</v>
      </c>
      <c r="I244" s="32" t="s">
        <v>2649</v>
      </c>
      <c r="J244" s="32" t="s">
        <v>2650</v>
      </c>
      <c r="K244" s="32" t="s">
        <v>2651</v>
      </c>
      <c r="L244" s="32" t="s">
        <v>2652</v>
      </c>
      <c r="M244" s="32" t="s">
        <v>153</v>
      </c>
      <c r="N244" s="32" t="s">
        <v>508</v>
      </c>
      <c r="O244" s="32" t="s">
        <v>153</v>
      </c>
      <c r="P244" s="32" t="s">
        <v>2653</v>
      </c>
      <c r="Q244" s="32" t="s">
        <v>2654</v>
      </c>
      <c r="R244" s="33" t="s">
        <v>2655</v>
      </c>
      <c r="S244" s="33"/>
      <c r="T244" s="32" t="s">
        <v>2656</v>
      </c>
      <c r="U244" s="32" t="s">
        <v>419</v>
      </c>
      <c r="V244" s="32" t="s">
        <v>2657</v>
      </c>
      <c r="W244" s="32" t="s">
        <v>163</v>
      </c>
      <c r="X244" s="32" t="s">
        <v>153</v>
      </c>
      <c r="Y244" s="32" t="s">
        <v>165</v>
      </c>
      <c r="Z244" s="32" t="s">
        <v>166</v>
      </c>
      <c r="AA244" s="34">
        <f t="shared" si="18"/>
        <v>0</v>
      </c>
      <c r="AB244" s="34">
        <f t="shared" si="19"/>
        <v>10</v>
      </c>
      <c r="AC244" s="34">
        <f t="shared" si="20"/>
        <v>4</v>
      </c>
      <c r="AD244" s="34">
        <f t="shared" si="21"/>
        <v>14</v>
      </c>
      <c r="AE244" s="34">
        <v>1</v>
      </c>
      <c r="AF244" s="34" t="str">
        <f t="shared" si="22"/>
        <v>C</v>
      </c>
      <c r="AG244" s="35" t="s">
        <v>2658</v>
      </c>
      <c r="AH244" s="36">
        <f t="shared" si="23"/>
        <v>14.00244</v>
      </c>
    </row>
    <row r="245" spans="2:34" ht="23.25" x14ac:dyDescent="0.45">
      <c r="B245" s="32" t="s">
        <v>2659</v>
      </c>
      <c r="C245" s="32" t="s">
        <v>2660</v>
      </c>
      <c r="D245" s="32" t="s">
        <v>2661</v>
      </c>
      <c r="E245" s="32" t="s">
        <v>2562</v>
      </c>
      <c r="F245" s="32" t="s">
        <v>2562</v>
      </c>
      <c r="G245" s="32" t="s">
        <v>105</v>
      </c>
      <c r="H245" s="32" t="s">
        <v>2563</v>
      </c>
      <c r="I245" s="32" t="s">
        <v>2662</v>
      </c>
      <c r="J245" s="32" t="s">
        <v>2663</v>
      </c>
      <c r="K245" s="32" t="s">
        <v>2664</v>
      </c>
      <c r="L245" s="32" t="s">
        <v>153</v>
      </c>
      <c r="M245" s="32" t="s">
        <v>2665</v>
      </c>
      <c r="N245" s="32" t="s">
        <v>508</v>
      </c>
      <c r="O245" s="32" t="s">
        <v>153</v>
      </c>
      <c r="P245" s="32" t="s">
        <v>2666</v>
      </c>
      <c r="Q245" s="32" t="s">
        <v>2667</v>
      </c>
      <c r="R245" s="33" t="s">
        <v>2668</v>
      </c>
      <c r="S245" s="33"/>
      <c r="T245" s="32" t="s">
        <v>2669</v>
      </c>
      <c r="U245" s="32" t="s">
        <v>161</v>
      </c>
      <c r="V245" s="32" t="s">
        <v>2573</v>
      </c>
      <c r="W245" s="32" t="s">
        <v>163</v>
      </c>
      <c r="X245" s="32" t="s">
        <v>153</v>
      </c>
      <c r="Y245" s="32" t="s">
        <v>165</v>
      </c>
      <c r="Z245" s="32" t="s">
        <v>166</v>
      </c>
      <c r="AA245" s="34">
        <f t="shared" si="18"/>
        <v>1</v>
      </c>
      <c r="AB245" s="34">
        <f t="shared" si="19"/>
        <v>10</v>
      </c>
      <c r="AC245" s="34">
        <f t="shared" si="20"/>
        <v>4</v>
      </c>
      <c r="AD245" s="34">
        <f t="shared" si="21"/>
        <v>15</v>
      </c>
      <c r="AE245" s="34">
        <v>1</v>
      </c>
      <c r="AF245" s="34" t="str">
        <f t="shared" si="22"/>
        <v>C</v>
      </c>
      <c r="AG245" s="35" t="s">
        <v>2670</v>
      </c>
      <c r="AH245" s="36">
        <f t="shared" si="23"/>
        <v>15.00245</v>
      </c>
    </row>
    <row r="246" spans="2:34" ht="23.25" x14ac:dyDescent="0.45">
      <c r="B246" s="32" t="s">
        <v>2671</v>
      </c>
      <c r="C246" s="32" t="s">
        <v>2672</v>
      </c>
      <c r="D246" s="32" t="s">
        <v>2673</v>
      </c>
      <c r="E246" s="32" t="s">
        <v>2562</v>
      </c>
      <c r="F246" s="32" t="s">
        <v>2562</v>
      </c>
      <c r="G246" s="32" t="s">
        <v>105</v>
      </c>
      <c r="H246" s="32" t="s">
        <v>2563</v>
      </c>
      <c r="I246" s="32" t="s">
        <v>2674</v>
      </c>
      <c r="J246" s="32" t="s">
        <v>2675</v>
      </c>
      <c r="K246" s="32" t="s">
        <v>2676</v>
      </c>
      <c r="L246" s="32" t="s">
        <v>153</v>
      </c>
      <c r="M246" s="32" t="s">
        <v>2677</v>
      </c>
      <c r="N246" s="32" t="s">
        <v>508</v>
      </c>
      <c r="O246" s="32" t="s">
        <v>153</v>
      </c>
      <c r="P246" s="32" t="s">
        <v>2678</v>
      </c>
      <c r="Q246" s="32" t="s">
        <v>2679</v>
      </c>
      <c r="R246" s="33" t="s">
        <v>2680</v>
      </c>
      <c r="S246" s="33"/>
      <c r="T246" s="32" t="s">
        <v>2681</v>
      </c>
      <c r="U246" s="32" t="s">
        <v>161</v>
      </c>
      <c r="V246" s="32" t="s">
        <v>2573</v>
      </c>
      <c r="W246" s="32" t="s">
        <v>163</v>
      </c>
      <c r="X246" s="32" t="s">
        <v>153</v>
      </c>
      <c r="Y246" s="32" t="s">
        <v>165</v>
      </c>
      <c r="Z246" s="32" t="s">
        <v>166</v>
      </c>
      <c r="AA246" s="34">
        <f t="shared" si="18"/>
        <v>0</v>
      </c>
      <c r="AB246" s="34">
        <f t="shared" si="19"/>
        <v>10</v>
      </c>
      <c r="AC246" s="34">
        <f t="shared" si="20"/>
        <v>4</v>
      </c>
      <c r="AD246" s="34">
        <f t="shared" si="21"/>
        <v>14</v>
      </c>
      <c r="AE246" s="34">
        <v>1</v>
      </c>
      <c r="AF246" s="34" t="str">
        <f t="shared" si="22"/>
        <v>C</v>
      </c>
      <c r="AG246" s="35" t="s">
        <v>2682</v>
      </c>
      <c r="AH246" s="36">
        <f t="shared" si="23"/>
        <v>14.002459999999999</v>
      </c>
    </row>
    <row r="247" spans="2:34" ht="23.25" x14ac:dyDescent="0.45">
      <c r="B247" s="32" t="s">
        <v>2683</v>
      </c>
      <c r="C247" s="32" t="s">
        <v>2684</v>
      </c>
      <c r="D247" s="32" t="s">
        <v>2155</v>
      </c>
      <c r="E247" s="32" t="s">
        <v>2685</v>
      </c>
      <c r="F247" s="32" t="s">
        <v>2685</v>
      </c>
      <c r="G247" s="32" t="s">
        <v>105</v>
      </c>
      <c r="H247" s="32" t="s">
        <v>2686</v>
      </c>
      <c r="I247" s="32" t="s">
        <v>2687</v>
      </c>
      <c r="J247" s="32" t="s">
        <v>2688</v>
      </c>
      <c r="K247" s="32" t="s">
        <v>2689</v>
      </c>
      <c r="L247" s="32" t="s">
        <v>2690</v>
      </c>
      <c r="M247" s="32" t="s">
        <v>153</v>
      </c>
      <c r="N247" s="32" t="s">
        <v>508</v>
      </c>
      <c r="O247" s="32" t="s">
        <v>153</v>
      </c>
      <c r="P247" s="32" t="s">
        <v>2691</v>
      </c>
      <c r="Q247" s="32" t="s">
        <v>2692</v>
      </c>
      <c r="R247" s="33" t="s">
        <v>2693</v>
      </c>
      <c r="S247" s="33" t="s">
        <v>436</v>
      </c>
      <c r="T247" s="32" t="s">
        <v>2694</v>
      </c>
      <c r="U247" s="32" t="s">
        <v>419</v>
      </c>
      <c r="V247" s="32" t="s">
        <v>2695</v>
      </c>
      <c r="W247" s="32" t="s">
        <v>437</v>
      </c>
      <c r="X247" s="32" t="s">
        <v>153</v>
      </c>
      <c r="Y247" s="32" t="s">
        <v>2696</v>
      </c>
      <c r="Z247" s="32" t="s">
        <v>166</v>
      </c>
      <c r="AA247" s="34">
        <f t="shared" si="18"/>
        <v>0</v>
      </c>
      <c r="AB247" s="34">
        <f t="shared" si="19"/>
        <v>10</v>
      </c>
      <c r="AC247" s="34">
        <f t="shared" si="20"/>
        <v>10</v>
      </c>
      <c r="AD247" s="34">
        <f t="shared" si="21"/>
        <v>20</v>
      </c>
      <c r="AE247" s="34">
        <v>2</v>
      </c>
      <c r="AF247" s="34" t="str">
        <f t="shared" si="22"/>
        <v>B</v>
      </c>
      <c r="AG247" s="35" t="s">
        <v>2697</v>
      </c>
      <c r="AH247" s="36">
        <f t="shared" si="23"/>
        <v>20.002469999999999</v>
      </c>
    </row>
    <row r="248" spans="2:34" ht="34.9" x14ac:dyDescent="0.45">
      <c r="B248" s="32" t="s">
        <v>2698</v>
      </c>
      <c r="C248" s="32" t="s">
        <v>2699</v>
      </c>
      <c r="D248" s="32" t="s">
        <v>2098</v>
      </c>
      <c r="E248" s="32" t="s">
        <v>2619</v>
      </c>
      <c r="F248" s="32" t="s">
        <v>2620</v>
      </c>
      <c r="G248" s="32" t="s">
        <v>105</v>
      </c>
      <c r="H248" s="32" t="s">
        <v>2621</v>
      </c>
      <c r="I248" s="32" t="s">
        <v>2700</v>
      </c>
      <c r="J248" s="32" t="s">
        <v>2701</v>
      </c>
      <c r="K248" s="32" t="s">
        <v>2702</v>
      </c>
      <c r="L248" s="32" t="s">
        <v>153</v>
      </c>
      <c r="M248" s="32" t="s">
        <v>2703</v>
      </c>
      <c r="N248" s="32" t="s">
        <v>508</v>
      </c>
      <c r="O248" s="32" t="s">
        <v>153</v>
      </c>
      <c r="P248" s="32" t="s">
        <v>2704</v>
      </c>
      <c r="Q248" s="32" t="s">
        <v>2705</v>
      </c>
      <c r="R248" s="33" t="s">
        <v>2706</v>
      </c>
      <c r="S248" s="33"/>
      <c r="T248" s="32" t="s">
        <v>2707</v>
      </c>
      <c r="U248" s="32" t="s">
        <v>161</v>
      </c>
      <c r="V248" s="32" t="s">
        <v>2573</v>
      </c>
      <c r="W248" s="32" t="s">
        <v>163</v>
      </c>
      <c r="X248" s="32" t="s">
        <v>153</v>
      </c>
      <c r="Y248" s="32" t="s">
        <v>165</v>
      </c>
      <c r="Z248" s="32" t="s">
        <v>166</v>
      </c>
      <c r="AA248" s="34">
        <f t="shared" si="18"/>
        <v>0</v>
      </c>
      <c r="AB248" s="34">
        <f t="shared" si="19"/>
        <v>10</v>
      </c>
      <c r="AC248" s="34">
        <f t="shared" si="20"/>
        <v>4</v>
      </c>
      <c r="AD248" s="34">
        <f t="shared" si="21"/>
        <v>14</v>
      </c>
      <c r="AE248" s="34">
        <v>1</v>
      </c>
      <c r="AF248" s="34" t="str">
        <f t="shared" si="22"/>
        <v>C</v>
      </c>
      <c r="AG248" s="35" t="s">
        <v>2708</v>
      </c>
      <c r="AH248" s="36">
        <f t="shared" si="23"/>
        <v>14.00248</v>
      </c>
    </row>
    <row r="249" spans="2:34" ht="23.25" x14ac:dyDescent="0.45">
      <c r="B249" s="32" t="s">
        <v>2709</v>
      </c>
      <c r="C249" s="32" t="s">
        <v>2710</v>
      </c>
      <c r="D249" s="32" t="s">
        <v>2098</v>
      </c>
      <c r="E249" s="32" t="s">
        <v>2711</v>
      </c>
      <c r="F249" s="32" t="s">
        <v>2711</v>
      </c>
      <c r="G249" s="32" t="s">
        <v>105</v>
      </c>
      <c r="H249" s="32" t="s">
        <v>2712</v>
      </c>
      <c r="I249" s="32" t="s">
        <v>153</v>
      </c>
      <c r="J249" s="32" t="s">
        <v>153</v>
      </c>
      <c r="K249" s="32" t="s">
        <v>2713</v>
      </c>
      <c r="L249" s="32" t="s">
        <v>2714</v>
      </c>
      <c r="M249" s="32" t="s">
        <v>153</v>
      </c>
      <c r="N249" s="32" t="s">
        <v>508</v>
      </c>
      <c r="O249" s="32" t="s">
        <v>153</v>
      </c>
      <c r="P249" s="32" t="s">
        <v>2715</v>
      </c>
      <c r="Q249" s="32" t="s">
        <v>2716</v>
      </c>
      <c r="R249" s="33" t="s">
        <v>2717</v>
      </c>
      <c r="S249" s="33"/>
      <c r="T249" s="32" t="s">
        <v>2718</v>
      </c>
      <c r="U249" s="32" t="s">
        <v>419</v>
      </c>
      <c r="V249" s="32" t="s">
        <v>153</v>
      </c>
      <c r="W249" s="32" t="s">
        <v>163</v>
      </c>
      <c r="X249" s="32" t="s">
        <v>153</v>
      </c>
      <c r="Y249" s="32" t="s">
        <v>165</v>
      </c>
      <c r="Z249" s="32" t="s">
        <v>166</v>
      </c>
      <c r="AA249" s="34">
        <f t="shared" si="18"/>
        <v>0</v>
      </c>
      <c r="AB249" s="34">
        <f t="shared" si="19"/>
        <v>10</v>
      </c>
      <c r="AC249" s="34">
        <f t="shared" si="20"/>
        <v>4</v>
      </c>
      <c r="AD249" s="34">
        <f t="shared" si="21"/>
        <v>14</v>
      </c>
      <c r="AE249" s="34">
        <v>1</v>
      </c>
      <c r="AF249" s="34" t="str">
        <f t="shared" si="22"/>
        <v>C</v>
      </c>
      <c r="AG249" s="35" t="s">
        <v>2719</v>
      </c>
      <c r="AH249" s="36">
        <f t="shared" si="23"/>
        <v>14.00249</v>
      </c>
    </row>
    <row r="250" spans="2:34" ht="58.15" x14ac:dyDescent="0.45">
      <c r="B250" s="32" t="s">
        <v>2720</v>
      </c>
      <c r="C250" s="32" t="s">
        <v>2721</v>
      </c>
      <c r="D250" s="32" t="s">
        <v>640</v>
      </c>
      <c r="E250" s="32" t="s">
        <v>2510</v>
      </c>
      <c r="F250" s="32" t="s">
        <v>2510</v>
      </c>
      <c r="G250" s="32" t="s">
        <v>105</v>
      </c>
      <c r="H250" s="32" t="s">
        <v>2511</v>
      </c>
      <c r="I250" s="32" t="s">
        <v>2722</v>
      </c>
      <c r="J250" s="32" t="s">
        <v>2723</v>
      </c>
      <c r="K250" s="32" t="s">
        <v>2724</v>
      </c>
      <c r="L250" s="32" t="s">
        <v>2725</v>
      </c>
      <c r="M250" s="32" t="s">
        <v>153</v>
      </c>
      <c r="N250" s="32" t="s">
        <v>2726</v>
      </c>
      <c r="O250" s="32" t="s">
        <v>153</v>
      </c>
      <c r="P250" s="32" t="s">
        <v>2727</v>
      </c>
      <c r="Q250" s="32" t="s">
        <v>2728</v>
      </c>
      <c r="R250" s="33" t="s">
        <v>2729</v>
      </c>
      <c r="S250" s="33" t="s">
        <v>450</v>
      </c>
      <c r="T250" s="32" t="s">
        <v>2730</v>
      </c>
      <c r="U250" s="32" t="s">
        <v>161</v>
      </c>
      <c r="V250" s="32" t="s">
        <v>2731</v>
      </c>
      <c r="W250" s="32" t="s">
        <v>580</v>
      </c>
      <c r="X250" s="32" t="s">
        <v>153</v>
      </c>
      <c r="Y250" s="32" t="s">
        <v>2732</v>
      </c>
      <c r="Z250" s="32" t="s">
        <v>166</v>
      </c>
      <c r="AA250" s="34">
        <f t="shared" si="18"/>
        <v>3</v>
      </c>
      <c r="AB250" s="34">
        <f t="shared" si="19"/>
        <v>10</v>
      </c>
      <c r="AC250" s="34">
        <f t="shared" si="20"/>
        <v>10</v>
      </c>
      <c r="AD250" s="34">
        <f t="shared" si="21"/>
        <v>23</v>
      </c>
      <c r="AE250" s="34">
        <v>2</v>
      </c>
      <c r="AF250" s="34" t="str">
        <f t="shared" si="22"/>
        <v>B</v>
      </c>
      <c r="AG250" s="35" t="s">
        <v>2733</v>
      </c>
      <c r="AH250" s="36">
        <f t="shared" si="23"/>
        <v>23.002500000000001</v>
      </c>
    </row>
    <row r="251" spans="2:34" ht="46.5" x14ac:dyDescent="0.45">
      <c r="B251" s="32" t="s">
        <v>2734</v>
      </c>
      <c r="C251" s="32" t="s">
        <v>2735</v>
      </c>
      <c r="D251" s="32" t="s">
        <v>2736</v>
      </c>
      <c r="E251" s="32" t="s">
        <v>2510</v>
      </c>
      <c r="F251" s="32" t="s">
        <v>2510</v>
      </c>
      <c r="G251" s="32" t="s">
        <v>105</v>
      </c>
      <c r="H251" s="32" t="s">
        <v>2511</v>
      </c>
      <c r="I251" s="32" t="s">
        <v>2737</v>
      </c>
      <c r="J251" s="32" t="s">
        <v>2738</v>
      </c>
      <c r="K251" s="32" t="s">
        <v>2739</v>
      </c>
      <c r="L251" s="32" t="s">
        <v>2740</v>
      </c>
      <c r="M251" s="32" t="s">
        <v>153</v>
      </c>
      <c r="N251" s="32" t="s">
        <v>508</v>
      </c>
      <c r="O251" s="32" t="s">
        <v>153</v>
      </c>
      <c r="P251" s="32" t="s">
        <v>2741</v>
      </c>
      <c r="Q251" s="32" t="s">
        <v>2742</v>
      </c>
      <c r="R251" s="33" t="s">
        <v>2743</v>
      </c>
      <c r="S251" s="33" t="s">
        <v>450</v>
      </c>
      <c r="T251" s="32" t="s">
        <v>2744</v>
      </c>
      <c r="U251" s="32" t="s">
        <v>161</v>
      </c>
      <c r="V251" s="32" t="s">
        <v>2745</v>
      </c>
      <c r="W251" s="32" t="s">
        <v>580</v>
      </c>
      <c r="X251" s="32" t="s">
        <v>153</v>
      </c>
      <c r="Y251" s="32" t="s">
        <v>2746</v>
      </c>
      <c r="Z251" s="32" t="s">
        <v>166</v>
      </c>
      <c r="AA251" s="34">
        <f t="shared" si="18"/>
        <v>3</v>
      </c>
      <c r="AB251" s="34">
        <f t="shared" si="19"/>
        <v>10</v>
      </c>
      <c r="AC251" s="34">
        <f t="shared" si="20"/>
        <v>10</v>
      </c>
      <c r="AD251" s="34">
        <f t="shared" si="21"/>
        <v>23</v>
      </c>
      <c r="AE251" s="34">
        <v>2</v>
      </c>
      <c r="AF251" s="34" t="str">
        <f t="shared" si="22"/>
        <v>B</v>
      </c>
      <c r="AG251" s="35" t="s">
        <v>2747</v>
      </c>
      <c r="AH251" s="36">
        <f t="shared" si="23"/>
        <v>23.002510000000001</v>
      </c>
    </row>
    <row r="252" spans="2:34" ht="23.25" x14ac:dyDescent="0.45">
      <c r="B252" s="32" t="s">
        <v>2748</v>
      </c>
      <c r="C252" s="32" t="s">
        <v>2749</v>
      </c>
      <c r="D252" s="32" t="s">
        <v>2750</v>
      </c>
      <c r="E252" s="32" t="s">
        <v>2510</v>
      </c>
      <c r="F252" s="32" t="s">
        <v>2510</v>
      </c>
      <c r="G252" s="32" t="s">
        <v>105</v>
      </c>
      <c r="H252" s="32" t="s">
        <v>2511</v>
      </c>
      <c r="I252" s="32" t="s">
        <v>2751</v>
      </c>
      <c r="J252" s="32" t="s">
        <v>2752</v>
      </c>
      <c r="K252" s="32" t="s">
        <v>2753</v>
      </c>
      <c r="L252" s="32" t="s">
        <v>2754</v>
      </c>
      <c r="M252" s="32" t="s">
        <v>2755</v>
      </c>
      <c r="N252" s="32" t="s">
        <v>153</v>
      </c>
      <c r="O252" s="32" t="s">
        <v>153</v>
      </c>
      <c r="P252" s="32" t="s">
        <v>153</v>
      </c>
      <c r="Q252" s="32" t="s">
        <v>153</v>
      </c>
      <c r="R252" s="33" t="s">
        <v>2756</v>
      </c>
      <c r="S252" s="33" t="s">
        <v>290</v>
      </c>
      <c r="T252" s="32" t="s">
        <v>2757</v>
      </c>
      <c r="U252" s="32" t="s">
        <v>161</v>
      </c>
      <c r="V252" s="32" t="s">
        <v>2754</v>
      </c>
      <c r="W252" s="32" t="s">
        <v>163</v>
      </c>
      <c r="X252" s="32" t="s">
        <v>153</v>
      </c>
      <c r="Y252" s="32" t="s">
        <v>165</v>
      </c>
      <c r="Z252" s="32" t="s">
        <v>166</v>
      </c>
      <c r="AA252" s="34">
        <f t="shared" si="18"/>
        <v>3</v>
      </c>
      <c r="AB252" s="34">
        <f t="shared" si="19"/>
        <v>10</v>
      </c>
      <c r="AC252" s="34">
        <f t="shared" si="20"/>
        <v>7</v>
      </c>
      <c r="AD252" s="34">
        <f t="shared" si="21"/>
        <v>20</v>
      </c>
      <c r="AE252" s="34">
        <v>1</v>
      </c>
      <c r="AF252" s="34" t="str">
        <f t="shared" si="22"/>
        <v>B</v>
      </c>
      <c r="AG252" s="35" t="s">
        <v>2758</v>
      </c>
      <c r="AH252" s="36">
        <f t="shared" si="23"/>
        <v>20.002520000000001</v>
      </c>
    </row>
    <row r="253" spans="2:34" ht="23.25" x14ac:dyDescent="0.45">
      <c r="B253" s="32" t="s">
        <v>2759</v>
      </c>
      <c r="C253" s="32" t="s">
        <v>2760</v>
      </c>
      <c r="D253" s="32" t="s">
        <v>2761</v>
      </c>
      <c r="E253" s="32" t="s">
        <v>2510</v>
      </c>
      <c r="F253" s="32" t="s">
        <v>2510</v>
      </c>
      <c r="G253" s="32" t="s">
        <v>105</v>
      </c>
      <c r="H253" s="32" t="s">
        <v>2511</v>
      </c>
      <c r="I253" s="32" t="s">
        <v>2762</v>
      </c>
      <c r="J253" s="32" t="s">
        <v>2650</v>
      </c>
      <c r="K253" s="32" t="s">
        <v>2763</v>
      </c>
      <c r="L253" s="32" t="s">
        <v>2764</v>
      </c>
      <c r="M253" s="32" t="s">
        <v>153</v>
      </c>
      <c r="N253" s="32" t="s">
        <v>153</v>
      </c>
      <c r="O253" s="32" t="s">
        <v>153</v>
      </c>
      <c r="P253" s="32" t="s">
        <v>2765</v>
      </c>
      <c r="Q253" s="32" t="s">
        <v>2766</v>
      </c>
      <c r="R253" s="33" t="s">
        <v>2767</v>
      </c>
      <c r="S253" s="33"/>
      <c r="T253" s="32" t="s">
        <v>2768</v>
      </c>
      <c r="U253" s="32" t="s">
        <v>161</v>
      </c>
      <c r="V253" s="32" t="s">
        <v>2769</v>
      </c>
      <c r="W253" s="32" t="s">
        <v>163</v>
      </c>
      <c r="X253" s="32" t="s">
        <v>153</v>
      </c>
      <c r="Y253" s="32" t="s">
        <v>165</v>
      </c>
      <c r="Z253" s="32" t="s">
        <v>166</v>
      </c>
      <c r="AA253" s="34">
        <f t="shared" si="18"/>
        <v>1</v>
      </c>
      <c r="AB253" s="34">
        <f t="shared" si="19"/>
        <v>10</v>
      </c>
      <c r="AC253" s="34">
        <f t="shared" si="20"/>
        <v>4</v>
      </c>
      <c r="AD253" s="34">
        <f t="shared" si="21"/>
        <v>15</v>
      </c>
      <c r="AE253" s="34">
        <v>1</v>
      </c>
      <c r="AF253" s="34" t="str">
        <f t="shared" si="22"/>
        <v>C</v>
      </c>
      <c r="AG253" s="35" t="s">
        <v>2770</v>
      </c>
      <c r="AH253" s="36">
        <f t="shared" si="23"/>
        <v>15.00253</v>
      </c>
    </row>
    <row r="254" spans="2:34" ht="23.25" x14ac:dyDescent="0.45">
      <c r="B254" s="32" t="s">
        <v>2771</v>
      </c>
      <c r="C254" s="32" t="s">
        <v>2772</v>
      </c>
      <c r="D254" s="32" t="s">
        <v>1626</v>
      </c>
      <c r="E254" s="32" t="s">
        <v>2510</v>
      </c>
      <c r="F254" s="32" t="s">
        <v>2510</v>
      </c>
      <c r="G254" s="32" t="s">
        <v>105</v>
      </c>
      <c r="H254" s="32" t="s">
        <v>2511</v>
      </c>
      <c r="I254" s="32" t="s">
        <v>2773</v>
      </c>
      <c r="J254" s="32" t="s">
        <v>2774</v>
      </c>
      <c r="K254" s="32" t="s">
        <v>2775</v>
      </c>
      <c r="L254" s="32" t="s">
        <v>2776</v>
      </c>
      <c r="M254" s="32" t="s">
        <v>2777</v>
      </c>
      <c r="N254" s="32" t="s">
        <v>153</v>
      </c>
      <c r="O254" s="32" t="s">
        <v>153</v>
      </c>
      <c r="P254" s="32" t="s">
        <v>2778</v>
      </c>
      <c r="Q254" s="32" t="s">
        <v>2779</v>
      </c>
      <c r="R254" s="33" t="s">
        <v>2780</v>
      </c>
      <c r="S254" s="33" t="s">
        <v>423</v>
      </c>
      <c r="T254" s="32" t="s">
        <v>2781</v>
      </c>
      <c r="U254" s="32" t="s">
        <v>161</v>
      </c>
      <c r="V254" s="32" t="s">
        <v>2782</v>
      </c>
      <c r="W254" s="32" t="s">
        <v>163</v>
      </c>
      <c r="X254" s="32" t="s">
        <v>153</v>
      </c>
      <c r="Y254" s="32" t="s">
        <v>165</v>
      </c>
      <c r="Z254" s="32" t="s">
        <v>166</v>
      </c>
      <c r="AA254" s="34">
        <f t="shared" si="18"/>
        <v>3</v>
      </c>
      <c r="AB254" s="34">
        <f t="shared" si="19"/>
        <v>10</v>
      </c>
      <c r="AC254" s="34">
        <f t="shared" si="20"/>
        <v>7</v>
      </c>
      <c r="AD254" s="34">
        <f t="shared" si="21"/>
        <v>20</v>
      </c>
      <c r="AE254" s="34">
        <v>1</v>
      </c>
      <c r="AF254" s="34" t="str">
        <f t="shared" si="22"/>
        <v>B</v>
      </c>
      <c r="AG254" s="35" t="s">
        <v>2783</v>
      </c>
      <c r="AH254" s="36">
        <f t="shared" si="23"/>
        <v>20.00254</v>
      </c>
    </row>
    <row r="255" spans="2:34" ht="34.9" x14ac:dyDescent="0.45">
      <c r="B255" s="32" t="s">
        <v>2784</v>
      </c>
      <c r="C255" s="32" t="s">
        <v>2785</v>
      </c>
      <c r="D255" s="32" t="s">
        <v>2786</v>
      </c>
      <c r="E255" s="32" t="s">
        <v>2562</v>
      </c>
      <c r="F255" s="32" t="s">
        <v>2562</v>
      </c>
      <c r="G255" s="32" t="s">
        <v>105</v>
      </c>
      <c r="H255" s="32" t="s">
        <v>2563</v>
      </c>
      <c r="I255" s="32" t="s">
        <v>2787</v>
      </c>
      <c r="J255" s="32" t="s">
        <v>2788</v>
      </c>
      <c r="K255" s="32" t="s">
        <v>2789</v>
      </c>
      <c r="L255" s="32" t="s">
        <v>2790</v>
      </c>
      <c r="M255" s="32" t="s">
        <v>2791</v>
      </c>
      <c r="N255" s="32" t="s">
        <v>2792</v>
      </c>
      <c r="O255" s="32" t="s">
        <v>153</v>
      </c>
      <c r="P255" s="32" t="s">
        <v>2793</v>
      </c>
      <c r="Q255" s="32" t="s">
        <v>2794</v>
      </c>
      <c r="R255" s="33" t="s">
        <v>2795</v>
      </c>
      <c r="S255" s="33" t="s">
        <v>290</v>
      </c>
      <c r="T255" s="32" t="s">
        <v>2796</v>
      </c>
      <c r="U255" s="32" t="s">
        <v>161</v>
      </c>
      <c r="V255" s="32" t="s">
        <v>2573</v>
      </c>
      <c r="W255" s="32" t="s">
        <v>163</v>
      </c>
      <c r="X255" s="32" t="s">
        <v>153</v>
      </c>
      <c r="Y255" s="32" t="s">
        <v>165</v>
      </c>
      <c r="Z255" s="32" t="s">
        <v>166</v>
      </c>
      <c r="AA255" s="34">
        <f t="shared" si="18"/>
        <v>3</v>
      </c>
      <c r="AB255" s="34">
        <f t="shared" si="19"/>
        <v>10</v>
      </c>
      <c r="AC255" s="34">
        <f t="shared" si="20"/>
        <v>7</v>
      </c>
      <c r="AD255" s="34">
        <f t="shared" si="21"/>
        <v>20</v>
      </c>
      <c r="AE255" s="34">
        <v>1</v>
      </c>
      <c r="AF255" s="34" t="str">
        <f t="shared" si="22"/>
        <v>B</v>
      </c>
      <c r="AG255" s="35" t="s">
        <v>2797</v>
      </c>
      <c r="AH255" s="36">
        <f t="shared" si="23"/>
        <v>20.002549999999999</v>
      </c>
    </row>
    <row r="256" spans="2:34" ht="23.25" x14ac:dyDescent="0.45">
      <c r="B256" s="32" t="s">
        <v>2798</v>
      </c>
      <c r="C256" s="32" t="s">
        <v>2799</v>
      </c>
      <c r="D256" s="32" t="s">
        <v>2786</v>
      </c>
      <c r="E256" s="32" t="s">
        <v>2562</v>
      </c>
      <c r="F256" s="32" t="s">
        <v>2562</v>
      </c>
      <c r="G256" s="32" t="s">
        <v>105</v>
      </c>
      <c r="H256" s="32" t="s">
        <v>2563</v>
      </c>
      <c r="I256" s="32" t="s">
        <v>2800</v>
      </c>
      <c r="J256" s="32" t="s">
        <v>2801</v>
      </c>
      <c r="K256" s="32" t="s">
        <v>2802</v>
      </c>
      <c r="L256" s="32" t="s">
        <v>2803</v>
      </c>
      <c r="M256" s="32" t="s">
        <v>2804</v>
      </c>
      <c r="N256" s="32" t="s">
        <v>154</v>
      </c>
      <c r="O256" s="32" t="s">
        <v>153</v>
      </c>
      <c r="P256" s="32" t="s">
        <v>2805</v>
      </c>
      <c r="Q256" s="32" t="s">
        <v>2806</v>
      </c>
      <c r="R256" s="33" t="s">
        <v>2807</v>
      </c>
      <c r="S256" s="33" t="s">
        <v>1803</v>
      </c>
      <c r="T256" s="32" t="s">
        <v>2808</v>
      </c>
      <c r="U256" s="32" t="s">
        <v>161</v>
      </c>
      <c r="V256" s="32" t="s">
        <v>2573</v>
      </c>
      <c r="W256" s="32" t="s">
        <v>437</v>
      </c>
      <c r="X256" s="32" t="s">
        <v>153</v>
      </c>
      <c r="Y256" s="32" t="s">
        <v>2809</v>
      </c>
      <c r="Z256" s="32" t="s">
        <v>166</v>
      </c>
      <c r="AA256" s="34">
        <f t="shared" si="18"/>
        <v>7</v>
      </c>
      <c r="AB256" s="34">
        <f t="shared" si="19"/>
        <v>10</v>
      </c>
      <c r="AC256" s="34">
        <f t="shared" si="20"/>
        <v>10</v>
      </c>
      <c r="AD256" s="34">
        <f t="shared" si="21"/>
        <v>27</v>
      </c>
      <c r="AE256" s="34">
        <v>3</v>
      </c>
      <c r="AF256" s="34" t="str">
        <f t="shared" si="22"/>
        <v>A</v>
      </c>
      <c r="AG256" s="35" t="s">
        <v>2810</v>
      </c>
      <c r="AH256" s="36">
        <f t="shared" si="23"/>
        <v>27.002559999999999</v>
      </c>
    </row>
    <row r="257" spans="2:34" ht="46.5" x14ac:dyDescent="0.45">
      <c r="B257" s="32" t="s">
        <v>2811</v>
      </c>
      <c r="C257" s="32" t="s">
        <v>2812</v>
      </c>
      <c r="D257" s="32" t="s">
        <v>2813</v>
      </c>
      <c r="E257" s="32" t="s">
        <v>2562</v>
      </c>
      <c r="F257" s="32" t="s">
        <v>2562</v>
      </c>
      <c r="G257" s="32" t="s">
        <v>105</v>
      </c>
      <c r="H257" s="32" t="s">
        <v>2563</v>
      </c>
      <c r="I257" s="32" t="s">
        <v>2814</v>
      </c>
      <c r="J257" s="32" t="s">
        <v>2815</v>
      </c>
      <c r="K257" s="32" t="s">
        <v>2816</v>
      </c>
      <c r="L257" s="32" t="s">
        <v>2817</v>
      </c>
      <c r="M257" s="32" t="s">
        <v>2818</v>
      </c>
      <c r="N257" s="32" t="s">
        <v>2819</v>
      </c>
      <c r="O257" s="32" t="s">
        <v>153</v>
      </c>
      <c r="P257" s="32" t="s">
        <v>2820</v>
      </c>
      <c r="Q257" s="32" t="s">
        <v>2821</v>
      </c>
      <c r="R257" s="33" t="s">
        <v>2822</v>
      </c>
      <c r="S257" s="33" t="s">
        <v>290</v>
      </c>
      <c r="T257" s="32" t="s">
        <v>2823</v>
      </c>
      <c r="U257" s="32" t="s">
        <v>161</v>
      </c>
      <c r="V257" s="32" t="s">
        <v>2573</v>
      </c>
      <c r="W257" s="32" t="s">
        <v>163</v>
      </c>
      <c r="X257" s="32" t="s">
        <v>153</v>
      </c>
      <c r="Y257" s="32" t="s">
        <v>165</v>
      </c>
      <c r="Z257" s="32" t="s">
        <v>166</v>
      </c>
      <c r="AA257" s="34">
        <f t="shared" si="18"/>
        <v>3</v>
      </c>
      <c r="AB257" s="34">
        <f t="shared" si="19"/>
        <v>10</v>
      </c>
      <c r="AC257" s="34">
        <f t="shared" si="20"/>
        <v>7</v>
      </c>
      <c r="AD257" s="34">
        <f t="shared" si="21"/>
        <v>20</v>
      </c>
      <c r="AE257" s="34">
        <v>1</v>
      </c>
      <c r="AF257" s="34" t="str">
        <f t="shared" si="22"/>
        <v>B</v>
      </c>
      <c r="AG257" s="35" t="s">
        <v>2824</v>
      </c>
      <c r="AH257" s="36">
        <f t="shared" si="23"/>
        <v>20.002569999999999</v>
      </c>
    </row>
    <row r="258" spans="2:34" ht="23.25" x14ac:dyDescent="0.45">
      <c r="B258" s="32" t="s">
        <v>2825</v>
      </c>
      <c r="C258" s="32" t="s">
        <v>2826</v>
      </c>
      <c r="D258" s="32" t="s">
        <v>1626</v>
      </c>
      <c r="E258" s="32" t="s">
        <v>2562</v>
      </c>
      <c r="F258" s="32" t="s">
        <v>2562</v>
      </c>
      <c r="G258" s="32" t="s">
        <v>105</v>
      </c>
      <c r="H258" s="32" t="s">
        <v>2563</v>
      </c>
      <c r="I258" s="32" t="s">
        <v>2827</v>
      </c>
      <c r="J258" s="32" t="s">
        <v>2828</v>
      </c>
      <c r="K258" s="32" t="s">
        <v>2829</v>
      </c>
      <c r="L258" s="32" t="s">
        <v>153</v>
      </c>
      <c r="M258" s="32" t="s">
        <v>2830</v>
      </c>
      <c r="N258" s="32" t="s">
        <v>153</v>
      </c>
      <c r="O258" s="32" t="s">
        <v>153</v>
      </c>
      <c r="P258" s="32" t="s">
        <v>2831</v>
      </c>
      <c r="Q258" s="32" t="s">
        <v>2832</v>
      </c>
      <c r="R258" s="33" t="s">
        <v>2833</v>
      </c>
      <c r="S258" s="33" t="s">
        <v>423</v>
      </c>
      <c r="T258" s="32" t="s">
        <v>2834</v>
      </c>
      <c r="U258" s="32" t="s">
        <v>161</v>
      </c>
      <c r="V258" s="32" t="s">
        <v>2573</v>
      </c>
      <c r="W258" s="32" t="s">
        <v>163</v>
      </c>
      <c r="X258" s="32" t="s">
        <v>153</v>
      </c>
      <c r="Y258" s="32" t="s">
        <v>165</v>
      </c>
      <c r="Z258" s="32" t="s">
        <v>166</v>
      </c>
      <c r="AA258" s="34">
        <f t="shared" si="18"/>
        <v>3</v>
      </c>
      <c r="AB258" s="34">
        <f t="shared" si="19"/>
        <v>10</v>
      </c>
      <c r="AC258" s="34">
        <f t="shared" si="20"/>
        <v>7</v>
      </c>
      <c r="AD258" s="34">
        <f t="shared" si="21"/>
        <v>20</v>
      </c>
      <c r="AE258" s="34">
        <v>1</v>
      </c>
      <c r="AF258" s="34" t="str">
        <f t="shared" si="22"/>
        <v>B</v>
      </c>
      <c r="AG258" s="35" t="s">
        <v>2835</v>
      </c>
      <c r="AH258" s="36">
        <f t="shared" si="23"/>
        <v>20.002579999999998</v>
      </c>
    </row>
    <row r="259" spans="2:34" ht="23.25" x14ac:dyDescent="0.45">
      <c r="B259" s="32" t="s">
        <v>2836</v>
      </c>
      <c r="C259" s="32" t="s">
        <v>2837</v>
      </c>
      <c r="D259" s="32" t="s">
        <v>1626</v>
      </c>
      <c r="E259" s="32" t="s">
        <v>2562</v>
      </c>
      <c r="F259" s="32" t="s">
        <v>2562</v>
      </c>
      <c r="G259" s="32" t="s">
        <v>105</v>
      </c>
      <c r="H259" s="32" t="s">
        <v>2563</v>
      </c>
      <c r="I259" s="32" t="s">
        <v>2838</v>
      </c>
      <c r="J259" s="32" t="s">
        <v>2839</v>
      </c>
      <c r="K259" s="32" t="s">
        <v>2840</v>
      </c>
      <c r="L259" s="32" t="s">
        <v>153</v>
      </c>
      <c r="M259" s="32" t="s">
        <v>2841</v>
      </c>
      <c r="N259" s="32" t="s">
        <v>153</v>
      </c>
      <c r="O259" s="32" t="s">
        <v>153</v>
      </c>
      <c r="P259" s="32" t="s">
        <v>2842</v>
      </c>
      <c r="Q259" s="32" t="s">
        <v>2843</v>
      </c>
      <c r="R259" s="33" t="s">
        <v>2844</v>
      </c>
      <c r="S259" s="33" t="s">
        <v>423</v>
      </c>
      <c r="T259" s="32" t="s">
        <v>2845</v>
      </c>
      <c r="U259" s="32" t="s">
        <v>161</v>
      </c>
      <c r="V259" s="32" t="s">
        <v>2573</v>
      </c>
      <c r="W259" s="32" t="s">
        <v>163</v>
      </c>
      <c r="X259" s="32" t="s">
        <v>153</v>
      </c>
      <c r="Y259" s="32" t="s">
        <v>165</v>
      </c>
      <c r="Z259" s="32" t="s">
        <v>166</v>
      </c>
      <c r="AA259" s="34">
        <f t="shared" si="18"/>
        <v>3</v>
      </c>
      <c r="AB259" s="34">
        <f t="shared" si="19"/>
        <v>10</v>
      </c>
      <c r="AC259" s="34">
        <f t="shared" si="20"/>
        <v>7</v>
      </c>
      <c r="AD259" s="34">
        <f t="shared" si="21"/>
        <v>20</v>
      </c>
      <c r="AE259" s="34">
        <v>1</v>
      </c>
      <c r="AF259" s="34" t="str">
        <f t="shared" si="22"/>
        <v>B</v>
      </c>
      <c r="AG259" s="35" t="s">
        <v>2846</v>
      </c>
      <c r="AH259" s="36">
        <f t="shared" si="23"/>
        <v>20.002590000000001</v>
      </c>
    </row>
    <row r="260" spans="2:34" ht="34.9" x14ac:dyDescent="0.45">
      <c r="B260" s="32" t="s">
        <v>2847</v>
      </c>
      <c r="C260" s="32" t="s">
        <v>2848</v>
      </c>
      <c r="D260" s="32" t="s">
        <v>2849</v>
      </c>
      <c r="E260" s="32" t="s">
        <v>2850</v>
      </c>
      <c r="F260" s="32" t="s">
        <v>2562</v>
      </c>
      <c r="G260" s="32" t="s">
        <v>105</v>
      </c>
      <c r="H260" s="32" t="s">
        <v>2851</v>
      </c>
      <c r="I260" s="32" t="s">
        <v>2852</v>
      </c>
      <c r="J260" s="32" t="s">
        <v>2853</v>
      </c>
      <c r="K260" s="32" t="s">
        <v>2854</v>
      </c>
      <c r="L260" s="32" t="s">
        <v>2855</v>
      </c>
      <c r="M260" s="32" t="s">
        <v>2856</v>
      </c>
      <c r="N260" s="32" t="s">
        <v>2857</v>
      </c>
      <c r="O260" s="32" t="s">
        <v>153</v>
      </c>
      <c r="P260" s="32" t="s">
        <v>2858</v>
      </c>
      <c r="Q260" s="32" t="s">
        <v>2859</v>
      </c>
      <c r="R260" s="33" t="s">
        <v>2860</v>
      </c>
      <c r="S260" s="33" t="s">
        <v>450</v>
      </c>
      <c r="T260" s="32" t="s">
        <v>2861</v>
      </c>
      <c r="U260" s="32" t="s">
        <v>161</v>
      </c>
      <c r="V260" s="32" t="s">
        <v>2573</v>
      </c>
      <c r="W260" s="32" t="s">
        <v>246</v>
      </c>
      <c r="X260" s="32" t="s">
        <v>153</v>
      </c>
      <c r="Y260" s="32" t="s">
        <v>2862</v>
      </c>
      <c r="Z260" s="32" t="s">
        <v>166</v>
      </c>
      <c r="AA260" s="34">
        <f t="shared" si="18"/>
        <v>3</v>
      </c>
      <c r="AB260" s="34">
        <f t="shared" si="19"/>
        <v>10</v>
      </c>
      <c r="AC260" s="34">
        <f t="shared" si="20"/>
        <v>10</v>
      </c>
      <c r="AD260" s="34">
        <f t="shared" si="21"/>
        <v>23</v>
      </c>
      <c r="AE260" s="34">
        <v>2</v>
      </c>
      <c r="AF260" s="34" t="str">
        <f t="shared" si="22"/>
        <v>B</v>
      </c>
      <c r="AG260" s="35" t="s">
        <v>2863</v>
      </c>
      <c r="AH260" s="36">
        <f t="shared" si="23"/>
        <v>23.002600000000001</v>
      </c>
    </row>
    <row r="261" spans="2:34" ht="23.25" x14ac:dyDescent="0.45">
      <c r="B261" s="32" t="s">
        <v>2864</v>
      </c>
      <c r="C261" s="32" t="s">
        <v>2865</v>
      </c>
      <c r="D261" s="32" t="s">
        <v>2813</v>
      </c>
      <c r="E261" s="32" t="s">
        <v>2685</v>
      </c>
      <c r="F261" s="32" t="s">
        <v>2685</v>
      </c>
      <c r="G261" s="32" t="s">
        <v>105</v>
      </c>
      <c r="H261" s="32" t="s">
        <v>2686</v>
      </c>
      <c r="I261" s="32" t="s">
        <v>2866</v>
      </c>
      <c r="J261" s="32" t="s">
        <v>2867</v>
      </c>
      <c r="K261" s="32" t="s">
        <v>2868</v>
      </c>
      <c r="L261" s="32" t="s">
        <v>2869</v>
      </c>
      <c r="M261" s="32" t="s">
        <v>2870</v>
      </c>
      <c r="N261" s="32" t="s">
        <v>154</v>
      </c>
      <c r="O261" s="32" t="s">
        <v>153</v>
      </c>
      <c r="P261" s="32" t="s">
        <v>2871</v>
      </c>
      <c r="Q261" s="32" t="s">
        <v>2872</v>
      </c>
      <c r="R261" s="33" t="s">
        <v>2873</v>
      </c>
      <c r="S261" s="33" t="s">
        <v>1816</v>
      </c>
      <c r="T261" s="32" t="s">
        <v>2874</v>
      </c>
      <c r="U261" s="32" t="s">
        <v>161</v>
      </c>
      <c r="V261" s="32" t="s">
        <v>2875</v>
      </c>
      <c r="W261" s="32" t="s">
        <v>163</v>
      </c>
      <c r="X261" s="32" t="s">
        <v>153</v>
      </c>
      <c r="Y261" s="32" t="s">
        <v>165</v>
      </c>
      <c r="Z261" s="32" t="s">
        <v>166</v>
      </c>
      <c r="AA261" s="34">
        <f t="shared" si="18"/>
        <v>7</v>
      </c>
      <c r="AB261" s="34">
        <f t="shared" si="19"/>
        <v>10</v>
      </c>
      <c r="AC261" s="34">
        <f t="shared" si="20"/>
        <v>7</v>
      </c>
      <c r="AD261" s="34">
        <f t="shared" si="21"/>
        <v>24</v>
      </c>
      <c r="AE261" s="34">
        <v>2</v>
      </c>
      <c r="AF261" s="34" t="str">
        <f t="shared" si="22"/>
        <v>A</v>
      </c>
      <c r="AG261" s="35" t="s">
        <v>2876</v>
      </c>
      <c r="AH261" s="36">
        <f t="shared" si="23"/>
        <v>24.002610000000001</v>
      </c>
    </row>
    <row r="262" spans="2:34" ht="23.25" x14ac:dyDescent="0.45">
      <c r="B262" s="32" t="s">
        <v>2877</v>
      </c>
      <c r="C262" s="32" t="s">
        <v>2878</v>
      </c>
      <c r="D262" s="32" t="s">
        <v>728</v>
      </c>
      <c r="E262" s="32" t="s">
        <v>2685</v>
      </c>
      <c r="F262" s="32" t="s">
        <v>2685</v>
      </c>
      <c r="G262" s="32" t="s">
        <v>105</v>
      </c>
      <c r="H262" s="32" t="s">
        <v>2686</v>
      </c>
      <c r="I262" s="32" t="s">
        <v>2879</v>
      </c>
      <c r="J262" s="32" t="s">
        <v>2880</v>
      </c>
      <c r="K262" s="32" t="s">
        <v>2881</v>
      </c>
      <c r="L262" s="32" t="s">
        <v>2882</v>
      </c>
      <c r="M262" s="32" t="s">
        <v>153</v>
      </c>
      <c r="N262" s="32" t="s">
        <v>153</v>
      </c>
      <c r="O262" s="32" t="s">
        <v>153</v>
      </c>
      <c r="P262" s="32" t="s">
        <v>2883</v>
      </c>
      <c r="Q262" s="32" t="s">
        <v>2884</v>
      </c>
      <c r="R262" s="33" t="s">
        <v>2885</v>
      </c>
      <c r="S262" s="33" t="s">
        <v>290</v>
      </c>
      <c r="T262" s="32" t="s">
        <v>2886</v>
      </c>
      <c r="U262" s="32" t="s">
        <v>419</v>
      </c>
      <c r="V262" s="32" t="s">
        <v>2887</v>
      </c>
      <c r="W262" s="32" t="s">
        <v>163</v>
      </c>
      <c r="X262" s="32" t="s">
        <v>153</v>
      </c>
      <c r="Y262" s="32" t="s">
        <v>165</v>
      </c>
      <c r="Z262" s="32" t="s">
        <v>166</v>
      </c>
      <c r="AA262" s="34">
        <f t="shared" si="18"/>
        <v>3</v>
      </c>
      <c r="AB262" s="34">
        <f t="shared" si="19"/>
        <v>10</v>
      </c>
      <c r="AC262" s="34">
        <f t="shared" si="20"/>
        <v>7</v>
      </c>
      <c r="AD262" s="34">
        <f t="shared" si="21"/>
        <v>20</v>
      </c>
      <c r="AE262" s="34">
        <v>1</v>
      </c>
      <c r="AF262" s="34" t="str">
        <f t="shared" si="22"/>
        <v>B</v>
      </c>
      <c r="AG262" s="35" t="s">
        <v>2888</v>
      </c>
      <c r="AH262" s="36">
        <f t="shared" si="23"/>
        <v>20.00262</v>
      </c>
    </row>
    <row r="263" spans="2:34" ht="46.5" x14ac:dyDescent="0.45">
      <c r="B263" s="32" t="s">
        <v>2889</v>
      </c>
      <c r="C263" s="32" t="s">
        <v>2890</v>
      </c>
      <c r="D263" s="32" t="s">
        <v>2891</v>
      </c>
      <c r="E263" s="32" t="s">
        <v>2685</v>
      </c>
      <c r="F263" s="32" t="s">
        <v>2685</v>
      </c>
      <c r="G263" s="32" t="s">
        <v>105</v>
      </c>
      <c r="H263" s="32" t="s">
        <v>2686</v>
      </c>
      <c r="I263" s="32" t="s">
        <v>2892</v>
      </c>
      <c r="J263" s="32" t="s">
        <v>2893</v>
      </c>
      <c r="K263" s="32" t="s">
        <v>2894</v>
      </c>
      <c r="L263" s="32" t="s">
        <v>2895</v>
      </c>
      <c r="M263" s="32" t="s">
        <v>153</v>
      </c>
      <c r="N263" s="32" t="s">
        <v>153</v>
      </c>
      <c r="O263" s="32" t="s">
        <v>2896</v>
      </c>
      <c r="P263" s="32" t="s">
        <v>2897</v>
      </c>
      <c r="Q263" s="32" t="s">
        <v>2898</v>
      </c>
      <c r="R263" s="33" t="s">
        <v>2899</v>
      </c>
      <c r="S263" s="33" t="s">
        <v>450</v>
      </c>
      <c r="T263" s="32" t="s">
        <v>2900</v>
      </c>
      <c r="U263" s="32" t="s">
        <v>161</v>
      </c>
      <c r="V263" s="32" t="s">
        <v>2895</v>
      </c>
      <c r="W263" s="32" t="s">
        <v>580</v>
      </c>
      <c r="X263" s="32" t="s">
        <v>153</v>
      </c>
      <c r="Y263" s="32" t="s">
        <v>2901</v>
      </c>
      <c r="Z263" s="32" t="s">
        <v>166</v>
      </c>
      <c r="AA263" s="34">
        <f t="shared" si="18"/>
        <v>3</v>
      </c>
      <c r="AB263" s="34">
        <f t="shared" si="19"/>
        <v>10</v>
      </c>
      <c r="AC263" s="34">
        <f t="shared" si="20"/>
        <v>10</v>
      </c>
      <c r="AD263" s="34">
        <f t="shared" si="21"/>
        <v>23</v>
      </c>
      <c r="AE263" s="34">
        <v>2</v>
      </c>
      <c r="AF263" s="34" t="str">
        <f t="shared" si="22"/>
        <v>B</v>
      </c>
      <c r="AG263" s="35" t="s">
        <v>2902</v>
      </c>
      <c r="AH263" s="36">
        <f t="shared" si="23"/>
        <v>23.00263</v>
      </c>
    </row>
    <row r="264" spans="2:34" ht="23.25" x14ac:dyDescent="0.45">
      <c r="B264" s="32" t="s">
        <v>2903</v>
      </c>
      <c r="C264" s="32" t="s">
        <v>2904</v>
      </c>
      <c r="D264" s="32" t="s">
        <v>1626</v>
      </c>
      <c r="E264" s="32" t="s">
        <v>2685</v>
      </c>
      <c r="F264" s="32" t="s">
        <v>2685</v>
      </c>
      <c r="G264" s="32" t="s">
        <v>105</v>
      </c>
      <c r="H264" s="32" t="s">
        <v>2686</v>
      </c>
      <c r="I264" s="32" t="s">
        <v>2905</v>
      </c>
      <c r="J264" s="32" t="s">
        <v>2906</v>
      </c>
      <c r="K264" s="32" t="s">
        <v>2907</v>
      </c>
      <c r="L264" s="32" t="s">
        <v>2908</v>
      </c>
      <c r="M264" s="32" t="s">
        <v>153</v>
      </c>
      <c r="N264" s="32" t="s">
        <v>153</v>
      </c>
      <c r="O264" s="32" t="s">
        <v>153</v>
      </c>
      <c r="P264" s="32" t="s">
        <v>2909</v>
      </c>
      <c r="Q264" s="32" t="s">
        <v>2910</v>
      </c>
      <c r="R264" s="33" t="s">
        <v>2911</v>
      </c>
      <c r="S264" s="33" t="s">
        <v>423</v>
      </c>
      <c r="T264" s="32" t="s">
        <v>2912</v>
      </c>
      <c r="U264" s="32" t="s">
        <v>419</v>
      </c>
      <c r="V264" s="32" t="s">
        <v>2887</v>
      </c>
      <c r="W264" s="32" t="s">
        <v>163</v>
      </c>
      <c r="X264" s="32" t="s">
        <v>153</v>
      </c>
      <c r="Y264" s="32" t="s">
        <v>165</v>
      </c>
      <c r="Z264" s="32" t="s">
        <v>166</v>
      </c>
      <c r="AA264" s="34">
        <f t="shared" si="18"/>
        <v>3</v>
      </c>
      <c r="AB264" s="34">
        <f t="shared" si="19"/>
        <v>10</v>
      </c>
      <c r="AC264" s="34">
        <f t="shared" si="20"/>
        <v>7</v>
      </c>
      <c r="AD264" s="34">
        <f t="shared" si="21"/>
        <v>20</v>
      </c>
      <c r="AE264" s="34">
        <v>1</v>
      </c>
      <c r="AF264" s="34" t="str">
        <f t="shared" si="22"/>
        <v>B</v>
      </c>
      <c r="AG264" s="35" t="s">
        <v>2913</v>
      </c>
      <c r="AH264" s="36">
        <f t="shared" si="23"/>
        <v>20.00264</v>
      </c>
    </row>
    <row r="265" spans="2:34" ht="23.25" x14ac:dyDescent="0.45">
      <c r="B265" s="32" t="s">
        <v>2914</v>
      </c>
      <c r="C265" s="32" t="s">
        <v>2915</v>
      </c>
      <c r="D265" s="32" t="s">
        <v>2916</v>
      </c>
      <c r="E265" s="32" t="s">
        <v>2605</v>
      </c>
      <c r="F265" s="32" t="s">
        <v>2605</v>
      </c>
      <c r="G265" s="32" t="s">
        <v>105</v>
      </c>
      <c r="H265" s="32" t="s">
        <v>2917</v>
      </c>
      <c r="I265" s="32" t="s">
        <v>2918</v>
      </c>
      <c r="J265" s="32" t="s">
        <v>2919</v>
      </c>
      <c r="K265" s="32" t="s">
        <v>2920</v>
      </c>
      <c r="L265" s="32" t="s">
        <v>2921</v>
      </c>
      <c r="M265" s="32" t="s">
        <v>153</v>
      </c>
      <c r="N265" s="32" t="s">
        <v>2922</v>
      </c>
      <c r="O265" s="32" t="s">
        <v>153</v>
      </c>
      <c r="P265" s="32" t="s">
        <v>2923</v>
      </c>
      <c r="Q265" s="32" t="s">
        <v>2924</v>
      </c>
      <c r="R265" s="33" t="s">
        <v>2925</v>
      </c>
      <c r="S265" s="33" t="s">
        <v>450</v>
      </c>
      <c r="T265" s="32" t="s">
        <v>2926</v>
      </c>
      <c r="U265" s="32" t="s">
        <v>161</v>
      </c>
      <c r="V265" s="32" t="s">
        <v>2927</v>
      </c>
      <c r="W265" s="32" t="s">
        <v>437</v>
      </c>
      <c r="X265" s="32" t="s">
        <v>153</v>
      </c>
      <c r="Y265" s="32" t="s">
        <v>2928</v>
      </c>
      <c r="Z265" s="32" t="s">
        <v>166</v>
      </c>
      <c r="AA265" s="34">
        <f t="shared" si="18"/>
        <v>3</v>
      </c>
      <c r="AB265" s="34">
        <f t="shared" si="19"/>
        <v>10</v>
      </c>
      <c r="AC265" s="34">
        <f t="shared" si="20"/>
        <v>10</v>
      </c>
      <c r="AD265" s="34">
        <f t="shared" si="21"/>
        <v>23</v>
      </c>
      <c r="AE265" s="34">
        <v>2</v>
      </c>
      <c r="AF265" s="34" t="str">
        <f t="shared" si="22"/>
        <v>B</v>
      </c>
      <c r="AG265" s="35" t="s">
        <v>2929</v>
      </c>
      <c r="AH265" s="36">
        <f t="shared" si="23"/>
        <v>23.002649999999999</v>
      </c>
    </row>
    <row r="266" spans="2:34" ht="23.25" x14ac:dyDescent="0.45">
      <c r="B266" s="32" t="s">
        <v>2930</v>
      </c>
      <c r="C266" s="32" t="s">
        <v>2931</v>
      </c>
      <c r="D266" s="32" t="s">
        <v>640</v>
      </c>
      <c r="E266" s="32" t="s">
        <v>2932</v>
      </c>
      <c r="F266" s="32" t="s">
        <v>2605</v>
      </c>
      <c r="G266" s="32" t="s">
        <v>105</v>
      </c>
      <c r="H266" s="32" t="s">
        <v>2933</v>
      </c>
      <c r="I266" s="32" t="s">
        <v>2934</v>
      </c>
      <c r="J266" s="32" t="s">
        <v>2935</v>
      </c>
      <c r="K266" s="32" t="s">
        <v>2936</v>
      </c>
      <c r="L266" s="32" t="s">
        <v>2937</v>
      </c>
      <c r="M266" s="32" t="s">
        <v>153</v>
      </c>
      <c r="N266" s="32" t="s">
        <v>153</v>
      </c>
      <c r="O266" s="32" t="s">
        <v>153</v>
      </c>
      <c r="P266" s="32" t="s">
        <v>2938</v>
      </c>
      <c r="Q266" s="32" t="s">
        <v>2939</v>
      </c>
      <c r="R266" s="33" t="s">
        <v>2940</v>
      </c>
      <c r="S266" s="33" t="s">
        <v>290</v>
      </c>
      <c r="T266" s="32" t="s">
        <v>2941</v>
      </c>
      <c r="U266" s="32" t="s">
        <v>419</v>
      </c>
      <c r="V266" s="32" t="s">
        <v>2887</v>
      </c>
      <c r="W266" s="32" t="s">
        <v>163</v>
      </c>
      <c r="X266" s="32" t="s">
        <v>153</v>
      </c>
      <c r="Y266" s="32" t="s">
        <v>165</v>
      </c>
      <c r="Z266" s="32" t="s">
        <v>166</v>
      </c>
      <c r="AA266" s="34">
        <f t="shared" ref="AA266:AA329" si="24">MIN(10,IF(N266="Oui",4,0)+IF(OR(O266="Oui",O266="Très probable"),3,0)+IF(OR(ISNUMBER(SEARCH("Linguistico",D266)),ISNUMBER(SEARCH("Classico",D266))),2,0)+IF(ISNUMBER(SEARCH("Liceo",D266)),1,0))</f>
        <v>3</v>
      </c>
      <c r="AB266" s="34">
        <f t="shared" ref="AB266:AB329" si="25">MIN(10,IF(K266&lt;&gt;"",3,0)+IF(J266&lt;&gt;"",3,0)+IF(I266&lt;&gt;"",2,0)+IF(L266&lt;&gt;"",2,0))</f>
        <v>10</v>
      </c>
      <c r="AC266" s="34">
        <f t="shared" ref="AC266:AC329" si="26">MIN(10,IF(S266&lt;&gt;"",3,0)+IF(AND(X266&lt;&gt;"",X266&lt;&gt;"À renseigner"),4,0)+IF(AND(Y266&lt;&gt;"",Y266&lt;&gt;"Aucun"),3,0))</f>
        <v>7</v>
      </c>
      <c r="AD266" s="34">
        <f t="shared" ref="AD266:AD329" si="27">AA266+AB266+AC266</f>
        <v>20</v>
      </c>
      <c r="AE266" s="34">
        <v>1</v>
      </c>
      <c r="AF266" s="34" t="str">
        <f t="shared" ref="AF266:AF329" si="28">IF(AD266="","",IF(AND(AD266&gt;=24,AE266&gt;=2),"A",IF(AD266&gt;=19,"B",IF(AD266&gt;=14,"C","D"))))</f>
        <v>B</v>
      </c>
      <c r="AG266" s="35" t="s">
        <v>2942</v>
      </c>
      <c r="AH266" s="36">
        <f t="shared" ref="AH266:AH329" si="29">AD266+ROW()/100000</f>
        <v>20.002659999999999</v>
      </c>
    </row>
    <row r="267" spans="2:34" ht="23.25" x14ac:dyDescent="0.45">
      <c r="B267" s="32" t="s">
        <v>2943</v>
      </c>
      <c r="C267" s="32" t="s">
        <v>2944</v>
      </c>
      <c r="D267" s="32" t="s">
        <v>839</v>
      </c>
      <c r="E267" s="32" t="s">
        <v>2945</v>
      </c>
      <c r="F267" s="32" t="s">
        <v>2605</v>
      </c>
      <c r="G267" s="32" t="s">
        <v>105</v>
      </c>
      <c r="H267" s="32" t="s">
        <v>2946</v>
      </c>
      <c r="I267" s="32" t="s">
        <v>2947</v>
      </c>
      <c r="J267" s="32" t="s">
        <v>2948</v>
      </c>
      <c r="K267" s="32" t="s">
        <v>2949</v>
      </c>
      <c r="L267" s="32" t="s">
        <v>2950</v>
      </c>
      <c r="M267" s="32" t="s">
        <v>153</v>
      </c>
      <c r="N267" s="32" t="s">
        <v>153</v>
      </c>
      <c r="O267" s="32" t="s">
        <v>153</v>
      </c>
      <c r="P267" s="32" t="s">
        <v>2951</v>
      </c>
      <c r="Q267" s="32" t="s">
        <v>2952</v>
      </c>
      <c r="R267" s="33" t="s">
        <v>2953</v>
      </c>
      <c r="S267" s="33" t="s">
        <v>290</v>
      </c>
      <c r="T267" s="32" t="s">
        <v>2954</v>
      </c>
      <c r="U267" s="32" t="s">
        <v>161</v>
      </c>
      <c r="V267" s="32" t="s">
        <v>2955</v>
      </c>
      <c r="W267" s="32" t="s">
        <v>163</v>
      </c>
      <c r="X267" s="32" t="s">
        <v>153</v>
      </c>
      <c r="Y267" s="32" t="s">
        <v>165</v>
      </c>
      <c r="Z267" s="32" t="s">
        <v>166</v>
      </c>
      <c r="AA267" s="34">
        <f t="shared" si="24"/>
        <v>3</v>
      </c>
      <c r="AB267" s="34">
        <f t="shared" si="25"/>
        <v>10</v>
      </c>
      <c r="AC267" s="34">
        <f t="shared" si="26"/>
        <v>7</v>
      </c>
      <c r="AD267" s="34">
        <f t="shared" si="27"/>
        <v>20</v>
      </c>
      <c r="AE267" s="34">
        <v>1</v>
      </c>
      <c r="AF267" s="34" t="str">
        <f t="shared" si="28"/>
        <v>B</v>
      </c>
      <c r="AG267" s="35" t="s">
        <v>2956</v>
      </c>
      <c r="AH267" s="36">
        <f t="shared" si="29"/>
        <v>20.002669999999998</v>
      </c>
    </row>
    <row r="268" spans="2:34" ht="34.9" x14ac:dyDescent="0.45">
      <c r="B268" s="32" t="s">
        <v>2957</v>
      </c>
      <c r="C268" s="32" t="s">
        <v>2958</v>
      </c>
      <c r="D268" s="32" t="s">
        <v>2959</v>
      </c>
      <c r="E268" s="32" t="s">
        <v>2960</v>
      </c>
      <c r="F268" s="32" t="s">
        <v>2605</v>
      </c>
      <c r="G268" s="32" t="s">
        <v>105</v>
      </c>
      <c r="H268" s="32" t="s">
        <v>2961</v>
      </c>
      <c r="I268" s="32" t="s">
        <v>2962</v>
      </c>
      <c r="J268" s="32" t="s">
        <v>2963</v>
      </c>
      <c r="K268" s="32" t="s">
        <v>2964</v>
      </c>
      <c r="L268" s="32" t="s">
        <v>2965</v>
      </c>
      <c r="M268" s="32" t="s">
        <v>153</v>
      </c>
      <c r="N268" s="32" t="s">
        <v>153</v>
      </c>
      <c r="O268" s="32" t="s">
        <v>153</v>
      </c>
      <c r="P268" s="32" t="s">
        <v>2966</v>
      </c>
      <c r="Q268" s="32" t="s">
        <v>2967</v>
      </c>
      <c r="R268" s="33" t="s">
        <v>2968</v>
      </c>
      <c r="S268" s="33" t="s">
        <v>450</v>
      </c>
      <c r="T268" s="32" t="s">
        <v>2941</v>
      </c>
      <c r="U268" s="32" t="s">
        <v>161</v>
      </c>
      <c r="V268" s="32" t="s">
        <v>2955</v>
      </c>
      <c r="W268" s="32" t="s">
        <v>580</v>
      </c>
      <c r="X268" s="32" t="s">
        <v>153</v>
      </c>
      <c r="Y268" s="32" t="s">
        <v>2969</v>
      </c>
      <c r="Z268" s="32" t="s">
        <v>166</v>
      </c>
      <c r="AA268" s="34">
        <f t="shared" si="24"/>
        <v>3</v>
      </c>
      <c r="AB268" s="34">
        <f t="shared" si="25"/>
        <v>10</v>
      </c>
      <c r="AC268" s="34">
        <f t="shared" si="26"/>
        <v>10</v>
      </c>
      <c r="AD268" s="34">
        <f t="shared" si="27"/>
        <v>23</v>
      </c>
      <c r="AE268" s="34">
        <v>2</v>
      </c>
      <c r="AF268" s="34" t="str">
        <f t="shared" si="28"/>
        <v>B</v>
      </c>
      <c r="AG268" s="35" t="s">
        <v>2970</v>
      </c>
      <c r="AH268" s="36">
        <f t="shared" si="29"/>
        <v>23.002680000000002</v>
      </c>
    </row>
    <row r="269" spans="2:34" ht="34.9" x14ac:dyDescent="0.45">
      <c r="B269" s="32" t="s">
        <v>2971</v>
      </c>
      <c r="C269" s="32" t="s">
        <v>2972</v>
      </c>
      <c r="D269" s="32" t="s">
        <v>2786</v>
      </c>
      <c r="E269" s="32" t="s">
        <v>2711</v>
      </c>
      <c r="F269" s="32" t="s">
        <v>2711</v>
      </c>
      <c r="G269" s="32" t="s">
        <v>105</v>
      </c>
      <c r="H269" s="32" t="s">
        <v>2712</v>
      </c>
      <c r="I269" s="32" t="s">
        <v>2973</v>
      </c>
      <c r="J269" s="32" t="s">
        <v>2974</v>
      </c>
      <c r="K269" s="32" t="s">
        <v>2975</v>
      </c>
      <c r="L269" s="32" t="s">
        <v>2976</v>
      </c>
      <c r="M269" s="32" t="s">
        <v>153</v>
      </c>
      <c r="N269" s="32" t="s">
        <v>154</v>
      </c>
      <c r="O269" s="32" t="s">
        <v>153</v>
      </c>
      <c r="P269" s="32" t="s">
        <v>2977</v>
      </c>
      <c r="Q269" s="32" t="s">
        <v>2978</v>
      </c>
      <c r="R269" s="33" t="s">
        <v>2979</v>
      </c>
      <c r="S269" s="33" t="s">
        <v>1816</v>
      </c>
      <c r="T269" s="32" t="s">
        <v>2980</v>
      </c>
      <c r="U269" s="32" t="s">
        <v>419</v>
      </c>
      <c r="V269" s="32" t="s">
        <v>2981</v>
      </c>
      <c r="W269" s="32" t="s">
        <v>163</v>
      </c>
      <c r="X269" s="32" t="s">
        <v>153</v>
      </c>
      <c r="Y269" s="32" t="s">
        <v>165</v>
      </c>
      <c r="Z269" s="32" t="s">
        <v>166</v>
      </c>
      <c r="AA269" s="34">
        <f t="shared" si="24"/>
        <v>7</v>
      </c>
      <c r="AB269" s="34">
        <f t="shared" si="25"/>
        <v>10</v>
      </c>
      <c r="AC269" s="34">
        <f t="shared" si="26"/>
        <v>7</v>
      </c>
      <c r="AD269" s="34">
        <f t="shared" si="27"/>
        <v>24</v>
      </c>
      <c r="AE269" s="34">
        <v>2</v>
      </c>
      <c r="AF269" s="34" t="str">
        <f t="shared" si="28"/>
        <v>A</v>
      </c>
      <c r="AG269" s="35" t="s">
        <v>2982</v>
      </c>
      <c r="AH269" s="36">
        <f t="shared" si="29"/>
        <v>24.002690000000001</v>
      </c>
    </row>
    <row r="270" spans="2:34" ht="23.25" x14ac:dyDescent="0.45">
      <c r="B270" s="32" t="s">
        <v>2983</v>
      </c>
      <c r="C270" s="32" t="s">
        <v>2984</v>
      </c>
      <c r="D270" s="32" t="s">
        <v>2985</v>
      </c>
      <c r="E270" s="32" t="s">
        <v>2986</v>
      </c>
      <c r="F270" s="32" t="s">
        <v>2711</v>
      </c>
      <c r="G270" s="32" t="s">
        <v>105</v>
      </c>
      <c r="H270" s="32" t="s">
        <v>2987</v>
      </c>
      <c r="I270" s="32" t="s">
        <v>2988</v>
      </c>
      <c r="J270" s="32" t="s">
        <v>2989</v>
      </c>
      <c r="K270" s="32" t="s">
        <v>2990</v>
      </c>
      <c r="L270" s="32" t="s">
        <v>2991</v>
      </c>
      <c r="M270" s="32" t="s">
        <v>153</v>
      </c>
      <c r="N270" s="32" t="s">
        <v>153</v>
      </c>
      <c r="O270" s="32" t="s">
        <v>153</v>
      </c>
      <c r="P270" s="32" t="s">
        <v>2992</v>
      </c>
      <c r="Q270" s="32" t="s">
        <v>2993</v>
      </c>
      <c r="R270" s="33" t="s">
        <v>2994</v>
      </c>
      <c r="S270" s="33" t="s">
        <v>290</v>
      </c>
      <c r="T270" s="32" t="s">
        <v>2941</v>
      </c>
      <c r="U270" s="32" t="s">
        <v>419</v>
      </c>
      <c r="V270" s="32" t="s">
        <v>2995</v>
      </c>
      <c r="W270" s="32" t="s">
        <v>163</v>
      </c>
      <c r="X270" s="32" t="s">
        <v>153</v>
      </c>
      <c r="Y270" s="32" t="s">
        <v>165</v>
      </c>
      <c r="Z270" s="32" t="s">
        <v>166</v>
      </c>
      <c r="AA270" s="34">
        <f t="shared" si="24"/>
        <v>3</v>
      </c>
      <c r="AB270" s="34">
        <f t="shared" si="25"/>
        <v>10</v>
      </c>
      <c r="AC270" s="34">
        <f t="shared" si="26"/>
        <v>7</v>
      </c>
      <c r="AD270" s="34">
        <f t="shared" si="27"/>
        <v>20</v>
      </c>
      <c r="AE270" s="34">
        <v>1</v>
      </c>
      <c r="AF270" s="34" t="str">
        <f t="shared" si="28"/>
        <v>B</v>
      </c>
      <c r="AG270" s="35" t="s">
        <v>2996</v>
      </c>
      <c r="AH270" s="36">
        <f t="shared" si="29"/>
        <v>20.002700000000001</v>
      </c>
    </row>
    <row r="271" spans="2:34" ht="23.25" x14ac:dyDescent="0.45">
      <c r="B271" s="32" t="s">
        <v>2997</v>
      </c>
      <c r="C271" s="32" t="s">
        <v>2998</v>
      </c>
      <c r="D271" s="32" t="s">
        <v>1626</v>
      </c>
      <c r="E271" s="32" t="s">
        <v>2619</v>
      </c>
      <c r="F271" s="32" t="s">
        <v>2620</v>
      </c>
      <c r="G271" s="32" t="s">
        <v>105</v>
      </c>
      <c r="H271" s="32" t="s">
        <v>2621</v>
      </c>
      <c r="I271" s="32" t="s">
        <v>2999</v>
      </c>
      <c r="J271" s="32" t="s">
        <v>3000</v>
      </c>
      <c r="K271" s="32" t="s">
        <v>3001</v>
      </c>
      <c r="L271" s="32" t="s">
        <v>3002</v>
      </c>
      <c r="M271" s="32" t="s">
        <v>153</v>
      </c>
      <c r="N271" s="32" t="s">
        <v>153</v>
      </c>
      <c r="O271" s="32" t="s">
        <v>153</v>
      </c>
      <c r="P271" s="32" t="s">
        <v>3003</v>
      </c>
      <c r="Q271" s="32" t="s">
        <v>3004</v>
      </c>
      <c r="R271" s="33" t="s">
        <v>3005</v>
      </c>
      <c r="S271" s="33" t="s">
        <v>423</v>
      </c>
      <c r="T271" s="32" t="s">
        <v>2912</v>
      </c>
      <c r="U271" s="32" t="s">
        <v>419</v>
      </c>
      <c r="V271" s="32" t="s">
        <v>2887</v>
      </c>
      <c r="W271" s="32" t="s">
        <v>163</v>
      </c>
      <c r="X271" s="32" t="s">
        <v>153</v>
      </c>
      <c r="Y271" s="32" t="s">
        <v>165</v>
      </c>
      <c r="Z271" s="32" t="s">
        <v>166</v>
      </c>
      <c r="AA271" s="34">
        <f t="shared" si="24"/>
        <v>3</v>
      </c>
      <c r="AB271" s="34">
        <f t="shared" si="25"/>
        <v>10</v>
      </c>
      <c r="AC271" s="34">
        <f t="shared" si="26"/>
        <v>7</v>
      </c>
      <c r="AD271" s="34">
        <f t="shared" si="27"/>
        <v>20</v>
      </c>
      <c r="AE271" s="34">
        <v>1</v>
      </c>
      <c r="AF271" s="34" t="str">
        <f t="shared" si="28"/>
        <v>B</v>
      </c>
      <c r="AG271" s="35" t="s">
        <v>3006</v>
      </c>
      <c r="AH271" s="36">
        <f t="shared" si="29"/>
        <v>20.00271</v>
      </c>
    </row>
    <row r="272" spans="2:34" ht="23.25" x14ac:dyDescent="0.45">
      <c r="B272" s="32" t="s">
        <v>3007</v>
      </c>
      <c r="C272" s="32" t="s">
        <v>3008</v>
      </c>
      <c r="D272" s="32" t="s">
        <v>2761</v>
      </c>
      <c r="E272" s="32" t="s">
        <v>2620</v>
      </c>
      <c r="F272" s="32" t="s">
        <v>2620</v>
      </c>
      <c r="G272" s="32" t="s">
        <v>105</v>
      </c>
      <c r="H272" s="32" t="s">
        <v>2621</v>
      </c>
      <c r="I272" s="32" t="s">
        <v>3009</v>
      </c>
      <c r="J272" s="32" t="s">
        <v>3010</v>
      </c>
      <c r="K272" s="32" t="s">
        <v>3011</v>
      </c>
      <c r="L272" s="32" t="s">
        <v>3012</v>
      </c>
      <c r="M272" s="32" t="s">
        <v>153</v>
      </c>
      <c r="N272" s="32" t="s">
        <v>153</v>
      </c>
      <c r="O272" s="32" t="s">
        <v>153</v>
      </c>
      <c r="P272" s="32" t="s">
        <v>3013</v>
      </c>
      <c r="Q272" s="32" t="s">
        <v>3014</v>
      </c>
      <c r="R272" s="33" t="s">
        <v>3015</v>
      </c>
      <c r="S272" s="33"/>
      <c r="T272" s="32" t="s">
        <v>2941</v>
      </c>
      <c r="U272" s="32" t="s">
        <v>419</v>
      </c>
      <c r="V272" s="32" t="s">
        <v>2887</v>
      </c>
      <c r="W272" s="32" t="s">
        <v>163</v>
      </c>
      <c r="X272" s="32" t="s">
        <v>153</v>
      </c>
      <c r="Y272" s="32" t="s">
        <v>165</v>
      </c>
      <c r="Z272" s="32" t="s">
        <v>166</v>
      </c>
      <c r="AA272" s="34">
        <f t="shared" si="24"/>
        <v>1</v>
      </c>
      <c r="AB272" s="34">
        <f t="shared" si="25"/>
        <v>10</v>
      </c>
      <c r="AC272" s="34">
        <f t="shared" si="26"/>
        <v>4</v>
      </c>
      <c r="AD272" s="34">
        <f t="shared" si="27"/>
        <v>15</v>
      </c>
      <c r="AE272" s="34">
        <v>1</v>
      </c>
      <c r="AF272" s="34" t="str">
        <f t="shared" si="28"/>
        <v>C</v>
      </c>
      <c r="AG272" s="35" t="s">
        <v>3016</v>
      </c>
      <c r="AH272" s="36">
        <f t="shared" si="29"/>
        <v>15.00272</v>
      </c>
    </row>
    <row r="273" spans="2:34" ht="23.25" x14ac:dyDescent="0.45">
      <c r="B273" s="32" t="s">
        <v>3017</v>
      </c>
      <c r="C273" s="32" t="s">
        <v>3018</v>
      </c>
      <c r="D273" s="32" t="s">
        <v>2761</v>
      </c>
      <c r="E273" s="32" t="s">
        <v>3019</v>
      </c>
      <c r="F273" s="32" t="s">
        <v>3019</v>
      </c>
      <c r="G273" s="32" t="s">
        <v>105</v>
      </c>
      <c r="H273" s="32" t="s">
        <v>3020</v>
      </c>
      <c r="I273" s="32" t="s">
        <v>3021</v>
      </c>
      <c r="J273" s="32" t="s">
        <v>3022</v>
      </c>
      <c r="K273" s="32" t="s">
        <v>3023</v>
      </c>
      <c r="L273" s="32" t="s">
        <v>3024</v>
      </c>
      <c r="M273" s="32" t="s">
        <v>153</v>
      </c>
      <c r="N273" s="32" t="s">
        <v>153</v>
      </c>
      <c r="O273" s="32" t="s">
        <v>153</v>
      </c>
      <c r="P273" s="32" t="s">
        <v>3025</v>
      </c>
      <c r="Q273" s="32" t="s">
        <v>3026</v>
      </c>
      <c r="R273" s="33" t="s">
        <v>3027</v>
      </c>
      <c r="S273" s="33"/>
      <c r="T273" s="32" t="s">
        <v>3028</v>
      </c>
      <c r="U273" s="32" t="s">
        <v>419</v>
      </c>
      <c r="V273" s="32" t="s">
        <v>2887</v>
      </c>
      <c r="W273" s="32" t="s">
        <v>163</v>
      </c>
      <c r="X273" s="32" t="s">
        <v>153</v>
      </c>
      <c r="Y273" s="32" t="s">
        <v>165</v>
      </c>
      <c r="Z273" s="32" t="s">
        <v>166</v>
      </c>
      <c r="AA273" s="34">
        <f t="shared" si="24"/>
        <v>1</v>
      </c>
      <c r="AB273" s="34">
        <f t="shared" si="25"/>
        <v>10</v>
      </c>
      <c r="AC273" s="34">
        <f t="shared" si="26"/>
        <v>4</v>
      </c>
      <c r="AD273" s="34">
        <f t="shared" si="27"/>
        <v>15</v>
      </c>
      <c r="AE273" s="34">
        <v>1</v>
      </c>
      <c r="AF273" s="34" t="str">
        <f t="shared" si="28"/>
        <v>C</v>
      </c>
      <c r="AG273" s="35" t="s">
        <v>3029</v>
      </c>
      <c r="AH273" s="36">
        <f t="shared" si="29"/>
        <v>15.00273</v>
      </c>
    </row>
    <row r="274" spans="2:34" ht="34.9" x14ac:dyDescent="0.45">
      <c r="B274" s="32" t="s">
        <v>3030</v>
      </c>
      <c r="C274" s="32" t="s">
        <v>3031</v>
      </c>
      <c r="D274" s="32" t="s">
        <v>2813</v>
      </c>
      <c r="E274" s="32" t="s">
        <v>2562</v>
      </c>
      <c r="F274" s="32" t="s">
        <v>2562</v>
      </c>
      <c r="G274" s="32" t="s">
        <v>105</v>
      </c>
      <c r="H274" s="32" t="s">
        <v>2563</v>
      </c>
      <c r="I274" s="32" t="s">
        <v>3032</v>
      </c>
      <c r="J274" s="32" t="s">
        <v>3033</v>
      </c>
      <c r="K274" s="32" t="s">
        <v>3034</v>
      </c>
      <c r="L274" s="32" t="s">
        <v>3035</v>
      </c>
      <c r="M274" s="32" t="s">
        <v>3036</v>
      </c>
      <c r="N274" s="32" t="s">
        <v>154</v>
      </c>
      <c r="O274" s="32" t="s">
        <v>153</v>
      </c>
      <c r="P274" s="32" t="s">
        <v>3037</v>
      </c>
      <c r="Q274" s="32" t="s">
        <v>3038</v>
      </c>
      <c r="R274" s="33" t="s">
        <v>3039</v>
      </c>
      <c r="S274" s="33" t="s">
        <v>1816</v>
      </c>
      <c r="T274" s="32" t="s">
        <v>3040</v>
      </c>
      <c r="U274" s="32" t="s">
        <v>161</v>
      </c>
      <c r="V274" s="32" t="s">
        <v>2573</v>
      </c>
      <c r="W274" s="32" t="s">
        <v>163</v>
      </c>
      <c r="X274" s="32" t="s">
        <v>153</v>
      </c>
      <c r="Y274" s="32" t="s">
        <v>165</v>
      </c>
      <c r="Z274" s="32" t="s">
        <v>166</v>
      </c>
      <c r="AA274" s="34">
        <f t="shared" si="24"/>
        <v>7</v>
      </c>
      <c r="AB274" s="34">
        <f t="shared" si="25"/>
        <v>10</v>
      </c>
      <c r="AC274" s="34">
        <f t="shared" si="26"/>
        <v>7</v>
      </c>
      <c r="AD274" s="34">
        <f t="shared" si="27"/>
        <v>24</v>
      </c>
      <c r="AE274" s="34">
        <v>2</v>
      </c>
      <c r="AF274" s="34" t="str">
        <f t="shared" si="28"/>
        <v>A</v>
      </c>
      <c r="AG274" s="35" t="s">
        <v>3041</v>
      </c>
      <c r="AH274" s="36">
        <f t="shared" si="29"/>
        <v>24.002739999999999</v>
      </c>
    </row>
    <row r="275" spans="2:34" ht="23.25" x14ac:dyDescent="0.45">
      <c r="B275" s="32" t="s">
        <v>3042</v>
      </c>
      <c r="C275" s="32" t="s">
        <v>3043</v>
      </c>
      <c r="D275" s="32" t="s">
        <v>1626</v>
      </c>
      <c r="E275" s="32" t="s">
        <v>3044</v>
      </c>
      <c r="F275" s="32" t="s">
        <v>3045</v>
      </c>
      <c r="G275" s="32" t="s">
        <v>105</v>
      </c>
      <c r="H275" s="32" t="s">
        <v>3046</v>
      </c>
      <c r="I275" s="32" t="s">
        <v>3047</v>
      </c>
      <c r="J275" s="32" t="s">
        <v>3048</v>
      </c>
      <c r="K275" s="32" t="s">
        <v>3049</v>
      </c>
      <c r="L275" s="32" t="s">
        <v>3050</v>
      </c>
      <c r="M275" s="32" t="s">
        <v>153</v>
      </c>
      <c r="N275" s="32" t="s">
        <v>153</v>
      </c>
      <c r="O275" s="32" t="s">
        <v>153</v>
      </c>
      <c r="P275" s="32" t="s">
        <v>3051</v>
      </c>
      <c r="Q275" s="32" t="s">
        <v>3052</v>
      </c>
      <c r="R275" s="33" t="s">
        <v>3053</v>
      </c>
      <c r="S275" s="33" t="s">
        <v>423</v>
      </c>
      <c r="T275" s="32" t="s">
        <v>2912</v>
      </c>
      <c r="U275" s="32" t="s">
        <v>419</v>
      </c>
      <c r="V275" s="32" t="s">
        <v>2887</v>
      </c>
      <c r="W275" s="32" t="s">
        <v>163</v>
      </c>
      <c r="X275" s="32" t="s">
        <v>153</v>
      </c>
      <c r="Y275" s="32" t="s">
        <v>165</v>
      </c>
      <c r="Z275" s="32" t="s">
        <v>166</v>
      </c>
      <c r="AA275" s="34">
        <f t="shared" si="24"/>
        <v>3</v>
      </c>
      <c r="AB275" s="34">
        <f t="shared" si="25"/>
        <v>10</v>
      </c>
      <c r="AC275" s="34">
        <f t="shared" si="26"/>
        <v>7</v>
      </c>
      <c r="AD275" s="34">
        <f t="shared" si="27"/>
        <v>20</v>
      </c>
      <c r="AE275" s="34">
        <v>1</v>
      </c>
      <c r="AF275" s="34" t="str">
        <f t="shared" si="28"/>
        <v>B</v>
      </c>
      <c r="AG275" s="35" t="s">
        <v>3054</v>
      </c>
      <c r="AH275" s="36">
        <f t="shared" si="29"/>
        <v>20.002749999999999</v>
      </c>
    </row>
    <row r="276" spans="2:34" ht="58.15" x14ac:dyDescent="0.45">
      <c r="B276" s="32" t="s">
        <v>3055</v>
      </c>
      <c r="C276" s="32" t="s">
        <v>3056</v>
      </c>
      <c r="D276" s="32" t="s">
        <v>2098</v>
      </c>
      <c r="E276" s="32" t="s">
        <v>2548</v>
      </c>
      <c r="F276" s="32" t="s">
        <v>2510</v>
      </c>
      <c r="G276" s="32" t="s">
        <v>105</v>
      </c>
      <c r="H276" s="32" t="s">
        <v>2549</v>
      </c>
      <c r="I276" s="32" t="s">
        <v>3057</v>
      </c>
      <c r="J276" s="32" t="s">
        <v>2551</v>
      </c>
      <c r="K276" s="32" t="s">
        <v>2552</v>
      </c>
      <c r="L276" s="32" t="s">
        <v>2553</v>
      </c>
      <c r="M276" s="32" t="s">
        <v>153</v>
      </c>
      <c r="N276" s="32" t="s">
        <v>508</v>
      </c>
      <c r="O276" s="32" t="s">
        <v>153</v>
      </c>
      <c r="P276" s="32" t="s">
        <v>2554</v>
      </c>
      <c r="Q276" s="32" t="s">
        <v>2555</v>
      </c>
      <c r="R276" s="33" t="s">
        <v>3058</v>
      </c>
      <c r="S276" s="33"/>
      <c r="T276" s="32" t="s">
        <v>3059</v>
      </c>
      <c r="U276" s="32" t="s">
        <v>161</v>
      </c>
      <c r="V276" s="32" t="s">
        <v>2553</v>
      </c>
      <c r="W276" s="32" t="s">
        <v>163</v>
      </c>
      <c r="X276" s="32" t="s">
        <v>153</v>
      </c>
      <c r="Y276" s="32" t="s">
        <v>165</v>
      </c>
      <c r="Z276" s="32" t="s">
        <v>166</v>
      </c>
      <c r="AA276" s="34">
        <f t="shared" si="24"/>
        <v>0</v>
      </c>
      <c r="AB276" s="34">
        <f t="shared" si="25"/>
        <v>10</v>
      </c>
      <c r="AC276" s="34">
        <f t="shared" si="26"/>
        <v>4</v>
      </c>
      <c r="AD276" s="34">
        <f t="shared" si="27"/>
        <v>14</v>
      </c>
      <c r="AE276" s="34">
        <v>1</v>
      </c>
      <c r="AF276" s="34" t="str">
        <f t="shared" si="28"/>
        <v>C</v>
      </c>
      <c r="AG276" s="35" t="s">
        <v>3060</v>
      </c>
      <c r="AH276" s="36">
        <f t="shared" si="29"/>
        <v>14.00276</v>
      </c>
    </row>
    <row r="277" spans="2:34" ht="34.9" x14ac:dyDescent="0.45">
      <c r="B277" s="32" t="s">
        <v>3061</v>
      </c>
      <c r="C277" s="32" t="s">
        <v>3062</v>
      </c>
      <c r="D277" s="32" t="s">
        <v>3063</v>
      </c>
      <c r="E277" s="32" t="s">
        <v>3064</v>
      </c>
      <c r="F277" s="32" t="s">
        <v>2562</v>
      </c>
      <c r="G277" s="32" t="s">
        <v>105</v>
      </c>
      <c r="H277" s="32" t="s">
        <v>3065</v>
      </c>
      <c r="I277" s="32" t="s">
        <v>3066</v>
      </c>
      <c r="J277" s="32" t="s">
        <v>3067</v>
      </c>
      <c r="K277" s="32" t="s">
        <v>3068</v>
      </c>
      <c r="L277" s="32" t="s">
        <v>3069</v>
      </c>
      <c r="M277" s="32" t="s">
        <v>3070</v>
      </c>
      <c r="N277" s="32" t="s">
        <v>508</v>
      </c>
      <c r="O277" s="32" t="s">
        <v>153</v>
      </c>
      <c r="P277" s="32" t="s">
        <v>3071</v>
      </c>
      <c r="Q277" s="32" t="s">
        <v>3072</v>
      </c>
      <c r="R277" s="33" t="s">
        <v>3073</v>
      </c>
      <c r="S277" s="33"/>
      <c r="T277" s="32" t="s">
        <v>3074</v>
      </c>
      <c r="U277" s="32" t="s">
        <v>161</v>
      </c>
      <c r="V277" s="32" t="s">
        <v>2573</v>
      </c>
      <c r="W277" s="32" t="s">
        <v>163</v>
      </c>
      <c r="X277" s="32" t="s">
        <v>153</v>
      </c>
      <c r="Y277" s="32" t="s">
        <v>165</v>
      </c>
      <c r="Z277" s="32" t="s">
        <v>166</v>
      </c>
      <c r="AA277" s="34">
        <f t="shared" si="24"/>
        <v>1</v>
      </c>
      <c r="AB277" s="34">
        <f t="shared" si="25"/>
        <v>10</v>
      </c>
      <c r="AC277" s="34">
        <f t="shared" si="26"/>
        <v>4</v>
      </c>
      <c r="AD277" s="34">
        <f t="shared" si="27"/>
        <v>15</v>
      </c>
      <c r="AE277" s="34">
        <v>1</v>
      </c>
      <c r="AF277" s="34" t="str">
        <f t="shared" si="28"/>
        <v>C</v>
      </c>
      <c r="AG277" s="35" t="s">
        <v>3075</v>
      </c>
      <c r="AH277" s="36">
        <f t="shared" si="29"/>
        <v>15.00277</v>
      </c>
    </row>
    <row r="278" spans="2:34" ht="34.9" x14ac:dyDescent="0.45">
      <c r="B278" s="32" t="s">
        <v>3076</v>
      </c>
      <c r="C278" s="32" t="s">
        <v>3077</v>
      </c>
      <c r="D278" s="32" t="s">
        <v>3078</v>
      </c>
      <c r="E278" s="32" t="s">
        <v>2562</v>
      </c>
      <c r="F278" s="32" t="s">
        <v>2562</v>
      </c>
      <c r="G278" s="32" t="s">
        <v>105</v>
      </c>
      <c r="H278" s="32" t="s">
        <v>2563</v>
      </c>
      <c r="I278" s="32" t="s">
        <v>3079</v>
      </c>
      <c r="J278" s="32" t="s">
        <v>3080</v>
      </c>
      <c r="K278" s="32" t="s">
        <v>3081</v>
      </c>
      <c r="L278" s="32" t="s">
        <v>153</v>
      </c>
      <c r="M278" s="32" t="s">
        <v>3082</v>
      </c>
      <c r="N278" s="32" t="s">
        <v>153</v>
      </c>
      <c r="O278" s="32" t="s">
        <v>153</v>
      </c>
      <c r="P278" s="32" t="s">
        <v>3083</v>
      </c>
      <c r="Q278" s="32" t="s">
        <v>3084</v>
      </c>
      <c r="R278" s="33" t="s">
        <v>3085</v>
      </c>
      <c r="S278" s="33"/>
      <c r="T278" s="32" t="s">
        <v>3086</v>
      </c>
      <c r="U278" s="32" t="s">
        <v>161</v>
      </c>
      <c r="V278" s="32" t="s">
        <v>2573</v>
      </c>
      <c r="W278" s="32" t="s">
        <v>163</v>
      </c>
      <c r="X278" s="32" t="s">
        <v>153</v>
      </c>
      <c r="Y278" s="32" t="s">
        <v>165</v>
      </c>
      <c r="Z278" s="32" t="s">
        <v>166</v>
      </c>
      <c r="AA278" s="34">
        <f t="shared" si="24"/>
        <v>0</v>
      </c>
      <c r="AB278" s="34">
        <f t="shared" si="25"/>
        <v>10</v>
      </c>
      <c r="AC278" s="34">
        <f t="shared" si="26"/>
        <v>4</v>
      </c>
      <c r="AD278" s="34">
        <f t="shared" si="27"/>
        <v>14</v>
      </c>
      <c r="AE278" s="34">
        <v>1</v>
      </c>
      <c r="AF278" s="34" t="str">
        <f t="shared" si="28"/>
        <v>C</v>
      </c>
      <c r="AG278" s="35" t="s">
        <v>3087</v>
      </c>
      <c r="AH278" s="36">
        <f t="shared" si="29"/>
        <v>14.00278</v>
      </c>
    </row>
    <row r="279" spans="2:34" ht="34.9" x14ac:dyDescent="0.45">
      <c r="B279" s="32" t="s">
        <v>3088</v>
      </c>
      <c r="C279" s="32" t="s">
        <v>3089</v>
      </c>
      <c r="D279" s="32" t="s">
        <v>2098</v>
      </c>
      <c r="E279" s="32" t="s">
        <v>3090</v>
      </c>
      <c r="F279" s="32" t="s">
        <v>3090</v>
      </c>
      <c r="G279" s="32" t="s">
        <v>106</v>
      </c>
      <c r="H279" s="32" t="s">
        <v>3091</v>
      </c>
      <c r="I279" s="32" t="s">
        <v>3092</v>
      </c>
      <c r="J279" s="32" t="s">
        <v>3093</v>
      </c>
      <c r="K279" s="32" t="s">
        <v>3094</v>
      </c>
      <c r="L279" s="32" t="s">
        <v>3095</v>
      </c>
      <c r="M279" s="32" t="s">
        <v>153</v>
      </c>
      <c r="N279" s="32" t="s">
        <v>508</v>
      </c>
      <c r="O279" s="32" t="s">
        <v>153</v>
      </c>
      <c r="P279" s="32" t="s">
        <v>3096</v>
      </c>
      <c r="Q279" s="32" t="s">
        <v>3097</v>
      </c>
      <c r="R279" s="33" t="s">
        <v>3098</v>
      </c>
      <c r="S279" s="33"/>
      <c r="T279" s="32" t="s">
        <v>3099</v>
      </c>
      <c r="U279" s="32" t="s">
        <v>161</v>
      </c>
      <c r="V279" s="32" t="s">
        <v>3100</v>
      </c>
      <c r="W279" s="32" t="s">
        <v>163</v>
      </c>
      <c r="X279" s="32" t="s">
        <v>3101</v>
      </c>
      <c r="Y279" s="32" t="s">
        <v>165</v>
      </c>
      <c r="Z279" s="32" t="s">
        <v>166</v>
      </c>
      <c r="AA279" s="34">
        <f t="shared" si="24"/>
        <v>0</v>
      </c>
      <c r="AB279" s="34">
        <f t="shared" si="25"/>
        <v>10</v>
      </c>
      <c r="AC279" s="34">
        <f t="shared" si="26"/>
        <v>4</v>
      </c>
      <c r="AD279" s="34">
        <f t="shared" si="27"/>
        <v>14</v>
      </c>
      <c r="AE279" s="34">
        <v>1</v>
      </c>
      <c r="AF279" s="34" t="str">
        <f t="shared" si="28"/>
        <v>C</v>
      </c>
      <c r="AG279" s="35" t="s">
        <v>3102</v>
      </c>
      <c r="AH279" s="36">
        <f t="shared" si="29"/>
        <v>14.002789999999999</v>
      </c>
    </row>
    <row r="280" spans="2:34" ht="46.5" x14ac:dyDescent="0.45">
      <c r="B280" s="32" t="s">
        <v>3103</v>
      </c>
      <c r="C280" s="32" t="s">
        <v>3104</v>
      </c>
      <c r="D280" s="32" t="s">
        <v>2098</v>
      </c>
      <c r="E280" s="32" t="s">
        <v>3090</v>
      </c>
      <c r="F280" s="32" t="s">
        <v>3090</v>
      </c>
      <c r="G280" s="32" t="s">
        <v>106</v>
      </c>
      <c r="H280" s="32" t="s">
        <v>3105</v>
      </c>
      <c r="I280" s="32" t="s">
        <v>3106</v>
      </c>
      <c r="J280" s="32" t="s">
        <v>3107</v>
      </c>
      <c r="K280" s="32" t="s">
        <v>3108</v>
      </c>
      <c r="L280" s="32" t="s">
        <v>3109</v>
      </c>
      <c r="M280" s="32" t="s">
        <v>153</v>
      </c>
      <c r="N280" s="32" t="s">
        <v>508</v>
      </c>
      <c r="O280" s="32" t="s">
        <v>153</v>
      </c>
      <c r="P280" s="32" t="s">
        <v>3110</v>
      </c>
      <c r="Q280" s="32" t="s">
        <v>3111</v>
      </c>
      <c r="R280" s="33" t="s">
        <v>3112</v>
      </c>
      <c r="S280" s="33" t="s">
        <v>436</v>
      </c>
      <c r="T280" s="32" t="s">
        <v>3113</v>
      </c>
      <c r="U280" s="32" t="s">
        <v>161</v>
      </c>
      <c r="V280" s="32" t="s">
        <v>3114</v>
      </c>
      <c r="W280" s="32" t="s">
        <v>580</v>
      </c>
      <c r="X280" s="32" t="s">
        <v>3101</v>
      </c>
      <c r="Y280" s="32" t="s">
        <v>3115</v>
      </c>
      <c r="Z280" s="32" t="s">
        <v>166</v>
      </c>
      <c r="AA280" s="34">
        <f t="shared" si="24"/>
        <v>0</v>
      </c>
      <c r="AB280" s="34">
        <f t="shared" si="25"/>
        <v>10</v>
      </c>
      <c r="AC280" s="34">
        <f t="shared" si="26"/>
        <v>10</v>
      </c>
      <c r="AD280" s="34">
        <f t="shared" si="27"/>
        <v>20</v>
      </c>
      <c r="AE280" s="34">
        <v>2</v>
      </c>
      <c r="AF280" s="34" t="str">
        <f t="shared" si="28"/>
        <v>B</v>
      </c>
      <c r="AG280" s="35" t="s">
        <v>3116</v>
      </c>
      <c r="AH280" s="36">
        <f t="shared" si="29"/>
        <v>20.002800000000001</v>
      </c>
    </row>
    <row r="281" spans="2:34" ht="23.25" x14ac:dyDescent="0.45">
      <c r="B281" s="32" t="s">
        <v>3117</v>
      </c>
      <c r="C281" s="32" t="s">
        <v>3118</v>
      </c>
      <c r="D281" s="32" t="s">
        <v>2098</v>
      </c>
      <c r="E281" s="32" t="s">
        <v>3090</v>
      </c>
      <c r="F281" s="32" t="s">
        <v>3090</v>
      </c>
      <c r="G281" s="32" t="s">
        <v>106</v>
      </c>
      <c r="H281" s="32" t="s">
        <v>3119</v>
      </c>
      <c r="I281" s="32" t="s">
        <v>3120</v>
      </c>
      <c r="J281" s="32" t="s">
        <v>3121</v>
      </c>
      <c r="K281" s="32" t="s">
        <v>3122</v>
      </c>
      <c r="L281" s="32" t="s">
        <v>3123</v>
      </c>
      <c r="M281" s="32" t="s">
        <v>153</v>
      </c>
      <c r="N281" s="32" t="s">
        <v>508</v>
      </c>
      <c r="O281" s="32" t="s">
        <v>153</v>
      </c>
      <c r="P281" s="32" t="s">
        <v>3124</v>
      </c>
      <c r="Q281" s="32" t="s">
        <v>3125</v>
      </c>
      <c r="R281" s="33" t="s">
        <v>3126</v>
      </c>
      <c r="S281" s="33"/>
      <c r="T281" s="32" t="s">
        <v>3127</v>
      </c>
      <c r="U281" s="32" t="s">
        <v>161</v>
      </c>
      <c r="V281" s="32" t="s">
        <v>3100</v>
      </c>
      <c r="W281" s="32" t="s">
        <v>163</v>
      </c>
      <c r="X281" s="32" t="s">
        <v>3101</v>
      </c>
      <c r="Y281" s="32" t="s">
        <v>165</v>
      </c>
      <c r="Z281" s="32" t="s">
        <v>166</v>
      </c>
      <c r="AA281" s="34">
        <f t="shared" si="24"/>
        <v>0</v>
      </c>
      <c r="AB281" s="34">
        <f t="shared" si="25"/>
        <v>10</v>
      </c>
      <c r="AC281" s="34">
        <f t="shared" si="26"/>
        <v>4</v>
      </c>
      <c r="AD281" s="34">
        <f t="shared" si="27"/>
        <v>14</v>
      </c>
      <c r="AE281" s="34">
        <v>1</v>
      </c>
      <c r="AF281" s="34" t="str">
        <f t="shared" si="28"/>
        <v>C</v>
      </c>
      <c r="AG281" s="35" t="s">
        <v>3128</v>
      </c>
      <c r="AH281" s="36">
        <f t="shared" si="29"/>
        <v>14.00281</v>
      </c>
    </row>
    <row r="282" spans="2:34" ht="23.25" x14ac:dyDescent="0.45">
      <c r="B282" s="32" t="s">
        <v>3129</v>
      </c>
      <c r="C282" s="32" t="s">
        <v>3130</v>
      </c>
      <c r="D282" s="32" t="s">
        <v>2098</v>
      </c>
      <c r="E282" s="32" t="s">
        <v>3090</v>
      </c>
      <c r="F282" s="32" t="s">
        <v>3090</v>
      </c>
      <c r="G282" s="32" t="s">
        <v>106</v>
      </c>
      <c r="H282" s="32" t="s">
        <v>3091</v>
      </c>
      <c r="I282" s="32" t="s">
        <v>3131</v>
      </c>
      <c r="J282" s="32" t="s">
        <v>3132</v>
      </c>
      <c r="K282" s="32" t="s">
        <v>3133</v>
      </c>
      <c r="L282" s="32" t="s">
        <v>3134</v>
      </c>
      <c r="M282" s="32" t="s">
        <v>153</v>
      </c>
      <c r="N282" s="32" t="s">
        <v>508</v>
      </c>
      <c r="O282" s="32" t="s">
        <v>153</v>
      </c>
      <c r="P282" s="32" t="s">
        <v>3135</v>
      </c>
      <c r="Q282" s="32" t="s">
        <v>3136</v>
      </c>
      <c r="R282" s="33" t="s">
        <v>3137</v>
      </c>
      <c r="S282" s="33"/>
      <c r="T282" s="32" t="s">
        <v>3138</v>
      </c>
      <c r="U282" s="32" t="s">
        <v>161</v>
      </c>
      <c r="V282" s="32" t="s">
        <v>3139</v>
      </c>
      <c r="W282" s="32" t="s">
        <v>163</v>
      </c>
      <c r="X282" s="32" t="s">
        <v>3101</v>
      </c>
      <c r="Y282" s="32" t="s">
        <v>165</v>
      </c>
      <c r="Z282" s="32" t="s">
        <v>166</v>
      </c>
      <c r="AA282" s="34">
        <f t="shared" si="24"/>
        <v>0</v>
      </c>
      <c r="AB282" s="34">
        <f t="shared" si="25"/>
        <v>10</v>
      </c>
      <c r="AC282" s="34">
        <f t="shared" si="26"/>
        <v>4</v>
      </c>
      <c r="AD282" s="34">
        <f t="shared" si="27"/>
        <v>14</v>
      </c>
      <c r="AE282" s="34">
        <v>1</v>
      </c>
      <c r="AF282" s="34" t="str">
        <f t="shared" si="28"/>
        <v>C</v>
      </c>
      <c r="AG282" s="35" t="s">
        <v>3140</v>
      </c>
      <c r="AH282" s="36">
        <f t="shared" si="29"/>
        <v>14.00282</v>
      </c>
    </row>
    <row r="283" spans="2:34" ht="34.9" x14ac:dyDescent="0.45">
      <c r="B283" s="32" t="s">
        <v>3141</v>
      </c>
      <c r="C283" s="32" t="s">
        <v>3142</v>
      </c>
      <c r="D283" s="32" t="s">
        <v>2098</v>
      </c>
      <c r="E283" s="32" t="s">
        <v>3143</v>
      </c>
      <c r="F283" s="32" t="s">
        <v>3090</v>
      </c>
      <c r="G283" s="32" t="s">
        <v>106</v>
      </c>
      <c r="H283" s="32" t="s">
        <v>3144</v>
      </c>
      <c r="I283" s="32" t="s">
        <v>3145</v>
      </c>
      <c r="J283" s="32" t="s">
        <v>153</v>
      </c>
      <c r="K283" s="32" t="s">
        <v>3146</v>
      </c>
      <c r="L283" s="32" t="s">
        <v>3147</v>
      </c>
      <c r="M283" s="32" t="s">
        <v>153</v>
      </c>
      <c r="N283" s="32" t="s">
        <v>508</v>
      </c>
      <c r="O283" s="32" t="s">
        <v>153</v>
      </c>
      <c r="P283" s="32" t="s">
        <v>3148</v>
      </c>
      <c r="Q283" s="32" t="s">
        <v>3149</v>
      </c>
      <c r="R283" s="33" t="s">
        <v>3150</v>
      </c>
      <c r="S283" s="33"/>
      <c r="T283" s="32" t="s">
        <v>3151</v>
      </c>
      <c r="U283" s="32" t="s">
        <v>419</v>
      </c>
      <c r="V283" s="32" t="s">
        <v>3152</v>
      </c>
      <c r="W283" s="32" t="s">
        <v>163</v>
      </c>
      <c r="X283" s="32" t="s">
        <v>3101</v>
      </c>
      <c r="Y283" s="32" t="s">
        <v>165</v>
      </c>
      <c r="Z283" s="32" t="s">
        <v>166</v>
      </c>
      <c r="AA283" s="34">
        <f t="shared" si="24"/>
        <v>0</v>
      </c>
      <c r="AB283" s="34">
        <f t="shared" si="25"/>
        <v>10</v>
      </c>
      <c r="AC283" s="34">
        <f t="shared" si="26"/>
        <v>4</v>
      </c>
      <c r="AD283" s="34">
        <f t="shared" si="27"/>
        <v>14</v>
      </c>
      <c r="AE283" s="34">
        <v>1</v>
      </c>
      <c r="AF283" s="34" t="str">
        <f t="shared" si="28"/>
        <v>C</v>
      </c>
      <c r="AG283" s="35" t="s">
        <v>3153</v>
      </c>
      <c r="AH283" s="36">
        <f t="shared" si="29"/>
        <v>14.002829999999999</v>
      </c>
    </row>
    <row r="284" spans="2:34" ht="23.25" x14ac:dyDescent="0.45">
      <c r="B284" s="32" t="s">
        <v>3154</v>
      </c>
      <c r="C284" s="32" t="s">
        <v>3155</v>
      </c>
      <c r="D284" s="32" t="s">
        <v>2098</v>
      </c>
      <c r="E284" s="32" t="s">
        <v>3156</v>
      </c>
      <c r="F284" s="32" t="s">
        <v>3090</v>
      </c>
      <c r="G284" s="32" t="s">
        <v>106</v>
      </c>
      <c r="H284" s="32" t="s">
        <v>3144</v>
      </c>
      <c r="I284" s="32" t="s">
        <v>3157</v>
      </c>
      <c r="J284" s="32" t="s">
        <v>153</v>
      </c>
      <c r="K284" s="32" t="s">
        <v>3158</v>
      </c>
      <c r="L284" s="32" t="s">
        <v>3159</v>
      </c>
      <c r="M284" s="32" t="s">
        <v>153</v>
      </c>
      <c r="N284" s="32" t="s">
        <v>508</v>
      </c>
      <c r="O284" s="32" t="s">
        <v>153</v>
      </c>
      <c r="P284" s="32" t="s">
        <v>3160</v>
      </c>
      <c r="Q284" s="32" t="s">
        <v>3161</v>
      </c>
      <c r="R284" s="33" t="s">
        <v>3162</v>
      </c>
      <c r="S284" s="33"/>
      <c r="T284" s="32" t="s">
        <v>3163</v>
      </c>
      <c r="U284" s="32" t="s">
        <v>419</v>
      </c>
      <c r="V284" s="32" t="s">
        <v>3164</v>
      </c>
      <c r="W284" s="32" t="s">
        <v>163</v>
      </c>
      <c r="X284" s="32" t="s">
        <v>3101</v>
      </c>
      <c r="Y284" s="32" t="s">
        <v>165</v>
      </c>
      <c r="Z284" s="32" t="s">
        <v>166</v>
      </c>
      <c r="AA284" s="34">
        <f t="shared" si="24"/>
        <v>0</v>
      </c>
      <c r="AB284" s="34">
        <f t="shared" si="25"/>
        <v>10</v>
      </c>
      <c r="AC284" s="34">
        <f t="shared" si="26"/>
        <v>4</v>
      </c>
      <c r="AD284" s="34">
        <f t="shared" si="27"/>
        <v>14</v>
      </c>
      <c r="AE284" s="34">
        <v>1</v>
      </c>
      <c r="AF284" s="34" t="str">
        <f t="shared" si="28"/>
        <v>C</v>
      </c>
      <c r="AG284" s="35" t="s">
        <v>3165</v>
      </c>
      <c r="AH284" s="36">
        <f t="shared" si="29"/>
        <v>14.002840000000001</v>
      </c>
    </row>
    <row r="285" spans="2:34" ht="23.25" x14ac:dyDescent="0.45">
      <c r="B285" s="32" t="s">
        <v>3166</v>
      </c>
      <c r="C285" s="32" t="s">
        <v>3167</v>
      </c>
      <c r="D285" s="32" t="s">
        <v>2578</v>
      </c>
      <c r="E285" s="32" t="s">
        <v>3090</v>
      </c>
      <c r="F285" s="32" t="s">
        <v>3090</v>
      </c>
      <c r="G285" s="32" t="s">
        <v>106</v>
      </c>
      <c r="H285" s="32" t="s">
        <v>3168</v>
      </c>
      <c r="I285" s="32" t="s">
        <v>3169</v>
      </c>
      <c r="J285" s="32" t="s">
        <v>153</v>
      </c>
      <c r="K285" s="32" t="s">
        <v>3170</v>
      </c>
      <c r="L285" s="32" t="s">
        <v>3171</v>
      </c>
      <c r="M285" s="32" t="s">
        <v>153</v>
      </c>
      <c r="N285" s="32" t="s">
        <v>508</v>
      </c>
      <c r="O285" s="32" t="s">
        <v>153</v>
      </c>
      <c r="P285" s="32" t="s">
        <v>3172</v>
      </c>
      <c r="Q285" s="32" t="s">
        <v>3173</v>
      </c>
      <c r="R285" s="33" t="s">
        <v>3174</v>
      </c>
      <c r="S285" s="33"/>
      <c r="T285" s="32" t="s">
        <v>3175</v>
      </c>
      <c r="U285" s="32" t="s">
        <v>419</v>
      </c>
      <c r="V285" s="32" t="s">
        <v>3100</v>
      </c>
      <c r="W285" s="32" t="s">
        <v>163</v>
      </c>
      <c r="X285" s="32" t="s">
        <v>3101</v>
      </c>
      <c r="Y285" s="32" t="s">
        <v>165</v>
      </c>
      <c r="Z285" s="32" t="s">
        <v>166</v>
      </c>
      <c r="AA285" s="34">
        <f t="shared" si="24"/>
        <v>0</v>
      </c>
      <c r="AB285" s="34">
        <f t="shared" si="25"/>
        <v>10</v>
      </c>
      <c r="AC285" s="34">
        <f t="shared" si="26"/>
        <v>4</v>
      </c>
      <c r="AD285" s="34">
        <f t="shared" si="27"/>
        <v>14</v>
      </c>
      <c r="AE285" s="34">
        <v>1</v>
      </c>
      <c r="AF285" s="34" t="str">
        <f t="shared" si="28"/>
        <v>C</v>
      </c>
      <c r="AG285" s="35" t="s">
        <v>3176</v>
      </c>
      <c r="AH285" s="36">
        <f t="shared" si="29"/>
        <v>14.00285</v>
      </c>
    </row>
    <row r="286" spans="2:34" ht="34.9" x14ac:dyDescent="0.45">
      <c r="B286" s="32" t="s">
        <v>3177</v>
      </c>
      <c r="C286" s="32" t="s">
        <v>3178</v>
      </c>
      <c r="D286" s="32" t="s">
        <v>2098</v>
      </c>
      <c r="E286" s="32" t="s">
        <v>3090</v>
      </c>
      <c r="F286" s="32" t="s">
        <v>3090</v>
      </c>
      <c r="G286" s="32" t="s">
        <v>106</v>
      </c>
      <c r="H286" s="32" t="s">
        <v>3091</v>
      </c>
      <c r="I286" s="32" t="s">
        <v>3179</v>
      </c>
      <c r="J286" s="32" t="s">
        <v>153</v>
      </c>
      <c r="K286" s="32" t="s">
        <v>3180</v>
      </c>
      <c r="L286" s="32" t="s">
        <v>3181</v>
      </c>
      <c r="M286" s="32" t="s">
        <v>153</v>
      </c>
      <c r="N286" s="32" t="s">
        <v>508</v>
      </c>
      <c r="O286" s="32" t="s">
        <v>161</v>
      </c>
      <c r="P286" s="32" t="s">
        <v>3182</v>
      </c>
      <c r="Q286" s="32" t="s">
        <v>3183</v>
      </c>
      <c r="R286" s="33" t="s">
        <v>3184</v>
      </c>
      <c r="S286" s="33" t="s">
        <v>436</v>
      </c>
      <c r="T286" s="32" t="s">
        <v>3185</v>
      </c>
      <c r="U286" s="32" t="s">
        <v>419</v>
      </c>
      <c r="V286" s="32" t="s">
        <v>3100</v>
      </c>
      <c r="W286" s="32" t="s">
        <v>580</v>
      </c>
      <c r="X286" s="32" t="s">
        <v>3101</v>
      </c>
      <c r="Y286" s="32" t="s">
        <v>3186</v>
      </c>
      <c r="Z286" s="32" t="s">
        <v>166</v>
      </c>
      <c r="AA286" s="34">
        <f t="shared" si="24"/>
        <v>0</v>
      </c>
      <c r="AB286" s="34">
        <f t="shared" si="25"/>
        <v>10</v>
      </c>
      <c r="AC286" s="34">
        <f t="shared" si="26"/>
        <v>10</v>
      </c>
      <c r="AD286" s="34">
        <f t="shared" si="27"/>
        <v>20</v>
      </c>
      <c r="AE286" s="34">
        <v>2</v>
      </c>
      <c r="AF286" s="34" t="str">
        <f t="shared" si="28"/>
        <v>B</v>
      </c>
      <c r="AG286" s="35" t="s">
        <v>3187</v>
      </c>
      <c r="AH286" s="36">
        <f t="shared" si="29"/>
        <v>20.002859999999998</v>
      </c>
    </row>
    <row r="287" spans="2:34" ht="23.25" x14ac:dyDescent="0.45">
      <c r="B287" s="32" t="s">
        <v>3188</v>
      </c>
      <c r="C287" s="32" t="s">
        <v>3189</v>
      </c>
      <c r="D287" s="32" t="s">
        <v>2786</v>
      </c>
      <c r="E287" s="32" t="s">
        <v>3090</v>
      </c>
      <c r="F287" s="32" t="s">
        <v>3090</v>
      </c>
      <c r="G287" s="32" t="s">
        <v>106</v>
      </c>
      <c r="H287" s="32" t="s">
        <v>3190</v>
      </c>
      <c r="I287" s="32" t="s">
        <v>3191</v>
      </c>
      <c r="J287" s="32" t="s">
        <v>3192</v>
      </c>
      <c r="K287" s="32" t="s">
        <v>3193</v>
      </c>
      <c r="L287" s="32" t="s">
        <v>3194</v>
      </c>
      <c r="M287" s="32" t="s">
        <v>153</v>
      </c>
      <c r="N287" s="32" t="s">
        <v>3195</v>
      </c>
      <c r="O287" s="32" t="s">
        <v>161</v>
      </c>
      <c r="P287" s="32" t="s">
        <v>3196</v>
      </c>
      <c r="Q287" s="32" t="s">
        <v>3197</v>
      </c>
      <c r="R287" s="33" t="s">
        <v>3198</v>
      </c>
      <c r="S287" s="33" t="s">
        <v>290</v>
      </c>
      <c r="T287" s="32" t="s">
        <v>3199</v>
      </c>
      <c r="U287" s="32" t="s">
        <v>161</v>
      </c>
      <c r="V287" s="32" t="s">
        <v>3200</v>
      </c>
      <c r="W287" s="32" t="s">
        <v>163</v>
      </c>
      <c r="X287" s="32" t="s">
        <v>3101</v>
      </c>
      <c r="Y287" s="32" t="s">
        <v>165</v>
      </c>
      <c r="Z287" s="32" t="s">
        <v>166</v>
      </c>
      <c r="AA287" s="34">
        <f t="shared" si="24"/>
        <v>3</v>
      </c>
      <c r="AB287" s="34">
        <f t="shared" si="25"/>
        <v>10</v>
      </c>
      <c r="AC287" s="34">
        <f t="shared" si="26"/>
        <v>7</v>
      </c>
      <c r="AD287" s="34">
        <f t="shared" si="27"/>
        <v>20</v>
      </c>
      <c r="AE287" s="34">
        <v>1</v>
      </c>
      <c r="AF287" s="34" t="str">
        <f t="shared" si="28"/>
        <v>B</v>
      </c>
      <c r="AG287" s="35" t="s">
        <v>3201</v>
      </c>
      <c r="AH287" s="36">
        <f t="shared" si="29"/>
        <v>20.002870000000001</v>
      </c>
    </row>
    <row r="288" spans="2:34" ht="23.25" x14ac:dyDescent="0.45">
      <c r="B288" s="32" t="s">
        <v>3202</v>
      </c>
      <c r="C288" s="32" t="s">
        <v>3203</v>
      </c>
      <c r="D288" s="32" t="s">
        <v>2786</v>
      </c>
      <c r="E288" s="32" t="s">
        <v>3090</v>
      </c>
      <c r="F288" s="32" t="s">
        <v>3090</v>
      </c>
      <c r="G288" s="32" t="s">
        <v>106</v>
      </c>
      <c r="H288" s="32" t="s">
        <v>3204</v>
      </c>
      <c r="I288" s="32" t="s">
        <v>3205</v>
      </c>
      <c r="J288" s="32" t="s">
        <v>153</v>
      </c>
      <c r="K288" s="32" t="s">
        <v>3206</v>
      </c>
      <c r="L288" s="32" t="s">
        <v>3207</v>
      </c>
      <c r="M288" s="32" t="s">
        <v>153</v>
      </c>
      <c r="N288" s="32" t="s">
        <v>3195</v>
      </c>
      <c r="O288" s="32" t="s">
        <v>153</v>
      </c>
      <c r="P288" s="32" t="s">
        <v>3208</v>
      </c>
      <c r="Q288" s="32" t="s">
        <v>3209</v>
      </c>
      <c r="R288" s="33" t="s">
        <v>3210</v>
      </c>
      <c r="S288" s="33" t="s">
        <v>290</v>
      </c>
      <c r="T288" s="32" t="s">
        <v>3211</v>
      </c>
      <c r="U288" s="32" t="s">
        <v>161</v>
      </c>
      <c r="V288" s="32" t="s">
        <v>3212</v>
      </c>
      <c r="W288" s="32" t="s">
        <v>163</v>
      </c>
      <c r="X288" s="32" t="s">
        <v>3101</v>
      </c>
      <c r="Y288" s="32" t="s">
        <v>165</v>
      </c>
      <c r="Z288" s="32" t="s">
        <v>166</v>
      </c>
      <c r="AA288" s="34">
        <f t="shared" si="24"/>
        <v>3</v>
      </c>
      <c r="AB288" s="34">
        <f t="shared" si="25"/>
        <v>10</v>
      </c>
      <c r="AC288" s="34">
        <f t="shared" si="26"/>
        <v>7</v>
      </c>
      <c r="AD288" s="34">
        <f t="shared" si="27"/>
        <v>20</v>
      </c>
      <c r="AE288" s="34">
        <v>1</v>
      </c>
      <c r="AF288" s="34" t="str">
        <f t="shared" si="28"/>
        <v>B</v>
      </c>
      <c r="AG288" s="35" t="s">
        <v>3213</v>
      </c>
      <c r="AH288" s="36">
        <f t="shared" si="29"/>
        <v>20.002880000000001</v>
      </c>
    </row>
    <row r="289" spans="2:34" ht="23.25" x14ac:dyDescent="0.45">
      <c r="B289" s="32" t="s">
        <v>3214</v>
      </c>
      <c r="C289" s="32" t="s">
        <v>3215</v>
      </c>
      <c r="D289" s="32" t="s">
        <v>620</v>
      </c>
      <c r="E289" s="32" t="s">
        <v>3090</v>
      </c>
      <c r="F289" s="32" t="s">
        <v>3090</v>
      </c>
      <c r="G289" s="32" t="s">
        <v>106</v>
      </c>
      <c r="H289" s="32" t="s">
        <v>3216</v>
      </c>
      <c r="I289" s="32" t="s">
        <v>3217</v>
      </c>
      <c r="J289" s="32" t="s">
        <v>3218</v>
      </c>
      <c r="K289" s="32" t="s">
        <v>3219</v>
      </c>
      <c r="L289" s="32" t="s">
        <v>3220</v>
      </c>
      <c r="M289" s="32" t="s">
        <v>153</v>
      </c>
      <c r="N289" s="32" t="s">
        <v>3195</v>
      </c>
      <c r="O289" s="32" t="s">
        <v>153</v>
      </c>
      <c r="P289" s="32" t="s">
        <v>3221</v>
      </c>
      <c r="Q289" s="32" t="s">
        <v>153</v>
      </c>
      <c r="R289" s="33" t="s">
        <v>3222</v>
      </c>
      <c r="S289" s="33" t="s">
        <v>290</v>
      </c>
      <c r="T289" s="32" t="s">
        <v>3223</v>
      </c>
      <c r="U289" s="32" t="s">
        <v>161</v>
      </c>
      <c r="V289" s="32" t="s">
        <v>3224</v>
      </c>
      <c r="W289" s="32" t="s">
        <v>163</v>
      </c>
      <c r="X289" s="32" t="s">
        <v>3101</v>
      </c>
      <c r="Y289" s="32" t="s">
        <v>165</v>
      </c>
      <c r="Z289" s="32" t="s">
        <v>166</v>
      </c>
      <c r="AA289" s="34">
        <f t="shared" si="24"/>
        <v>3</v>
      </c>
      <c r="AB289" s="34">
        <f t="shared" si="25"/>
        <v>10</v>
      </c>
      <c r="AC289" s="34">
        <f t="shared" si="26"/>
        <v>7</v>
      </c>
      <c r="AD289" s="34">
        <f t="shared" si="27"/>
        <v>20</v>
      </c>
      <c r="AE289" s="34">
        <v>1</v>
      </c>
      <c r="AF289" s="34" t="str">
        <f t="shared" si="28"/>
        <v>B</v>
      </c>
      <c r="AG289" s="35" t="s">
        <v>3225</v>
      </c>
      <c r="AH289" s="36">
        <f t="shared" si="29"/>
        <v>20.002890000000001</v>
      </c>
    </row>
    <row r="290" spans="2:34" ht="23.25" x14ac:dyDescent="0.45">
      <c r="B290" s="32" t="s">
        <v>3226</v>
      </c>
      <c r="C290" s="32" t="s">
        <v>3227</v>
      </c>
      <c r="D290" s="32" t="s">
        <v>2736</v>
      </c>
      <c r="E290" s="32" t="s">
        <v>3090</v>
      </c>
      <c r="F290" s="32" t="s">
        <v>3090</v>
      </c>
      <c r="G290" s="32" t="s">
        <v>106</v>
      </c>
      <c r="H290" s="32" t="s">
        <v>3091</v>
      </c>
      <c r="I290" s="32" t="s">
        <v>3228</v>
      </c>
      <c r="J290" s="32" t="s">
        <v>3229</v>
      </c>
      <c r="K290" s="32" t="s">
        <v>3230</v>
      </c>
      <c r="L290" s="32" t="s">
        <v>3231</v>
      </c>
      <c r="M290" s="32" t="s">
        <v>153</v>
      </c>
      <c r="N290" s="32" t="s">
        <v>508</v>
      </c>
      <c r="O290" s="32" t="s">
        <v>153</v>
      </c>
      <c r="P290" s="32" t="s">
        <v>3232</v>
      </c>
      <c r="Q290" s="32" t="s">
        <v>3233</v>
      </c>
      <c r="R290" s="33" t="s">
        <v>3234</v>
      </c>
      <c r="S290" s="33" t="s">
        <v>290</v>
      </c>
      <c r="T290" s="32" t="s">
        <v>218</v>
      </c>
      <c r="U290" s="32" t="s">
        <v>161</v>
      </c>
      <c r="V290" s="32" t="s">
        <v>3212</v>
      </c>
      <c r="W290" s="32" t="s">
        <v>163</v>
      </c>
      <c r="X290" s="32" t="s">
        <v>3101</v>
      </c>
      <c r="Y290" s="32" t="s">
        <v>165</v>
      </c>
      <c r="Z290" s="32" t="s">
        <v>166</v>
      </c>
      <c r="AA290" s="34">
        <f t="shared" si="24"/>
        <v>3</v>
      </c>
      <c r="AB290" s="34">
        <f t="shared" si="25"/>
        <v>10</v>
      </c>
      <c r="AC290" s="34">
        <f t="shared" si="26"/>
        <v>7</v>
      </c>
      <c r="AD290" s="34">
        <f t="shared" si="27"/>
        <v>20</v>
      </c>
      <c r="AE290" s="34">
        <v>1</v>
      </c>
      <c r="AF290" s="34" t="str">
        <f t="shared" si="28"/>
        <v>B</v>
      </c>
      <c r="AG290" s="35" t="s">
        <v>3235</v>
      </c>
      <c r="AH290" s="36">
        <f t="shared" si="29"/>
        <v>20.0029</v>
      </c>
    </row>
    <row r="291" spans="2:34" ht="46.5" x14ac:dyDescent="0.45">
      <c r="B291" s="32" t="s">
        <v>3236</v>
      </c>
      <c r="C291" s="32" t="s">
        <v>3237</v>
      </c>
      <c r="D291" s="32" t="s">
        <v>3238</v>
      </c>
      <c r="E291" s="32" t="s">
        <v>3090</v>
      </c>
      <c r="F291" s="32" t="s">
        <v>3090</v>
      </c>
      <c r="G291" s="32" t="s">
        <v>106</v>
      </c>
      <c r="H291" s="32" t="s">
        <v>3239</v>
      </c>
      <c r="I291" s="32" t="s">
        <v>3240</v>
      </c>
      <c r="J291" s="32" t="s">
        <v>3241</v>
      </c>
      <c r="K291" s="32" t="s">
        <v>3242</v>
      </c>
      <c r="L291" s="32" t="s">
        <v>3243</v>
      </c>
      <c r="M291" s="32" t="s">
        <v>153</v>
      </c>
      <c r="N291" s="32" t="s">
        <v>508</v>
      </c>
      <c r="O291" s="32" t="s">
        <v>153</v>
      </c>
      <c r="P291" s="32" t="s">
        <v>3244</v>
      </c>
      <c r="Q291" s="32" t="s">
        <v>3245</v>
      </c>
      <c r="R291" s="33" t="s">
        <v>3246</v>
      </c>
      <c r="S291" s="33" t="s">
        <v>450</v>
      </c>
      <c r="T291" s="32" t="s">
        <v>218</v>
      </c>
      <c r="U291" s="32" t="s">
        <v>161</v>
      </c>
      <c r="V291" s="32" t="s">
        <v>3247</v>
      </c>
      <c r="W291" s="32" t="s">
        <v>580</v>
      </c>
      <c r="X291" s="32" t="s">
        <v>3101</v>
      </c>
      <c r="Y291" s="32" t="s">
        <v>3248</v>
      </c>
      <c r="Z291" s="32" t="s">
        <v>166</v>
      </c>
      <c r="AA291" s="34">
        <f t="shared" si="24"/>
        <v>3</v>
      </c>
      <c r="AB291" s="34">
        <f t="shared" si="25"/>
        <v>10</v>
      </c>
      <c r="AC291" s="34">
        <f t="shared" si="26"/>
        <v>10</v>
      </c>
      <c r="AD291" s="34">
        <f t="shared" si="27"/>
        <v>23</v>
      </c>
      <c r="AE291" s="34">
        <v>2</v>
      </c>
      <c r="AF291" s="34" t="str">
        <f t="shared" si="28"/>
        <v>B</v>
      </c>
      <c r="AG291" s="35" t="s">
        <v>3249</v>
      </c>
      <c r="AH291" s="36">
        <f t="shared" si="29"/>
        <v>23.00291</v>
      </c>
    </row>
    <row r="292" spans="2:34" ht="23.25" x14ac:dyDescent="0.45">
      <c r="B292" s="32" t="s">
        <v>3250</v>
      </c>
      <c r="C292" s="32" t="s">
        <v>3251</v>
      </c>
      <c r="D292" s="32" t="s">
        <v>2736</v>
      </c>
      <c r="E292" s="32" t="s">
        <v>3090</v>
      </c>
      <c r="F292" s="32" t="s">
        <v>3090</v>
      </c>
      <c r="G292" s="32" t="s">
        <v>106</v>
      </c>
      <c r="H292" s="32" t="s">
        <v>3252</v>
      </c>
      <c r="I292" s="32" t="s">
        <v>3253</v>
      </c>
      <c r="J292" s="32" t="s">
        <v>3254</v>
      </c>
      <c r="K292" s="32" t="s">
        <v>3255</v>
      </c>
      <c r="L292" s="32" t="s">
        <v>3256</v>
      </c>
      <c r="M292" s="32" t="s">
        <v>153</v>
      </c>
      <c r="N292" s="32" t="s">
        <v>508</v>
      </c>
      <c r="O292" s="32" t="s">
        <v>153</v>
      </c>
      <c r="P292" s="32" t="s">
        <v>3257</v>
      </c>
      <c r="Q292" s="32" t="s">
        <v>3258</v>
      </c>
      <c r="R292" s="33" t="s">
        <v>3259</v>
      </c>
      <c r="S292" s="33" t="s">
        <v>450</v>
      </c>
      <c r="T292" s="32" t="s">
        <v>3260</v>
      </c>
      <c r="U292" s="32" t="s">
        <v>161</v>
      </c>
      <c r="V292" s="32" t="s">
        <v>3212</v>
      </c>
      <c r="W292" s="32" t="s">
        <v>437</v>
      </c>
      <c r="X292" s="32" t="s">
        <v>3101</v>
      </c>
      <c r="Y292" s="32" t="s">
        <v>3261</v>
      </c>
      <c r="Z292" s="32" t="s">
        <v>166</v>
      </c>
      <c r="AA292" s="34">
        <f t="shared" si="24"/>
        <v>3</v>
      </c>
      <c r="AB292" s="34">
        <f t="shared" si="25"/>
        <v>10</v>
      </c>
      <c r="AC292" s="34">
        <f t="shared" si="26"/>
        <v>10</v>
      </c>
      <c r="AD292" s="34">
        <f t="shared" si="27"/>
        <v>23</v>
      </c>
      <c r="AE292" s="34">
        <v>2</v>
      </c>
      <c r="AF292" s="34" t="str">
        <f t="shared" si="28"/>
        <v>B</v>
      </c>
      <c r="AG292" s="35" t="s">
        <v>3262</v>
      </c>
      <c r="AH292" s="36">
        <f t="shared" si="29"/>
        <v>23.00292</v>
      </c>
    </row>
    <row r="293" spans="2:34" ht="34.9" x14ac:dyDescent="0.45">
      <c r="B293" s="32" t="s">
        <v>3263</v>
      </c>
      <c r="C293" s="32" t="s">
        <v>3264</v>
      </c>
      <c r="D293" s="32" t="s">
        <v>640</v>
      </c>
      <c r="E293" s="32" t="s">
        <v>3265</v>
      </c>
      <c r="F293" s="32" t="s">
        <v>3090</v>
      </c>
      <c r="G293" s="32" t="s">
        <v>106</v>
      </c>
      <c r="H293" s="32" t="s">
        <v>3144</v>
      </c>
      <c r="I293" s="32" t="s">
        <v>3266</v>
      </c>
      <c r="J293" s="32" t="s">
        <v>153</v>
      </c>
      <c r="K293" s="32" t="s">
        <v>3267</v>
      </c>
      <c r="L293" s="32" t="s">
        <v>3268</v>
      </c>
      <c r="M293" s="32" t="s">
        <v>153</v>
      </c>
      <c r="N293" s="32" t="s">
        <v>508</v>
      </c>
      <c r="O293" s="32" t="s">
        <v>161</v>
      </c>
      <c r="P293" s="32" t="s">
        <v>3269</v>
      </c>
      <c r="Q293" s="32" t="s">
        <v>3270</v>
      </c>
      <c r="R293" s="33" t="s">
        <v>3271</v>
      </c>
      <c r="S293" s="33" t="s">
        <v>290</v>
      </c>
      <c r="T293" s="32" t="s">
        <v>3272</v>
      </c>
      <c r="U293" s="32" t="s">
        <v>161</v>
      </c>
      <c r="V293" s="32" t="s">
        <v>3273</v>
      </c>
      <c r="W293" s="32" t="s">
        <v>163</v>
      </c>
      <c r="X293" s="32" t="s">
        <v>3101</v>
      </c>
      <c r="Y293" s="32" t="s">
        <v>165</v>
      </c>
      <c r="Z293" s="32" t="s">
        <v>166</v>
      </c>
      <c r="AA293" s="34">
        <f t="shared" si="24"/>
        <v>3</v>
      </c>
      <c r="AB293" s="34">
        <f t="shared" si="25"/>
        <v>10</v>
      </c>
      <c r="AC293" s="34">
        <f t="shared" si="26"/>
        <v>7</v>
      </c>
      <c r="AD293" s="34">
        <f t="shared" si="27"/>
        <v>20</v>
      </c>
      <c r="AE293" s="34">
        <v>1</v>
      </c>
      <c r="AF293" s="34" t="str">
        <f t="shared" si="28"/>
        <v>B</v>
      </c>
      <c r="AG293" s="35" t="s">
        <v>3274</v>
      </c>
      <c r="AH293" s="36">
        <f t="shared" si="29"/>
        <v>20.002929999999999</v>
      </c>
    </row>
    <row r="294" spans="2:34" ht="46.5" x14ac:dyDescent="0.45">
      <c r="B294" s="32" t="s">
        <v>3275</v>
      </c>
      <c r="C294" s="32" t="s">
        <v>3276</v>
      </c>
      <c r="D294" s="32" t="s">
        <v>2786</v>
      </c>
      <c r="E294" s="32" t="s">
        <v>3277</v>
      </c>
      <c r="F294" s="32" t="s">
        <v>3277</v>
      </c>
      <c r="G294" s="32" t="s">
        <v>106</v>
      </c>
      <c r="H294" s="32" t="s">
        <v>3278</v>
      </c>
      <c r="I294" s="32" t="s">
        <v>3266</v>
      </c>
      <c r="J294" s="32" t="s">
        <v>3279</v>
      </c>
      <c r="K294" s="32" t="s">
        <v>3280</v>
      </c>
      <c r="L294" s="32" t="s">
        <v>3281</v>
      </c>
      <c r="M294" s="32" t="s">
        <v>153</v>
      </c>
      <c r="N294" s="32" t="s">
        <v>3195</v>
      </c>
      <c r="O294" s="32" t="s">
        <v>153</v>
      </c>
      <c r="P294" s="32" t="s">
        <v>3282</v>
      </c>
      <c r="Q294" s="32" t="s">
        <v>3283</v>
      </c>
      <c r="R294" s="33" t="s">
        <v>3284</v>
      </c>
      <c r="S294" s="33" t="s">
        <v>450</v>
      </c>
      <c r="T294" s="32" t="s">
        <v>3285</v>
      </c>
      <c r="U294" s="32" t="s">
        <v>161</v>
      </c>
      <c r="V294" s="32" t="s">
        <v>3286</v>
      </c>
      <c r="W294" s="32" t="s">
        <v>580</v>
      </c>
      <c r="X294" s="32" t="s">
        <v>3101</v>
      </c>
      <c r="Y294" s="32" t="s">
        <v>3287</v>
      </c>
      <c r="Z294" s="32" t="s">
        <v>166</v>
      </c>
      <c r="AA294" s="34">
        <f t="shared" si="24"/>
        <v>3</v>
      </c>
      <c r="AB294" s="34">
        <f t="shared" si="25"/>
        <v>10</v>
      </c>
      <c r="AC294" s="34">
        <f t="shared" si="26"/>
        <v>10</v>
      </c>
      <c r="AD294" s="34">
        <f t="shared" si="27"/>
        <v>23</v>
      </c>
      <c r="AE294" s="34">
        <v>2</v>
      </c>
      <c r="AF294" s="34" t="str">
        <f t="shared" si="28"/>
        <v>B</v>
      </c>
      <c r="AG294" s="35" t="s">
        <v>3288</v>
      </c>
      <c r="AH294" s="36">
        <f t="shared" si="29"/>
        <v>23.002939999999999</v>
      </c>
    </row>
    <row r="295" spans="2:34" ht="34.9" x14ac:dyDescent="0.45">
      <c r="B295" s="32" t="s">
        <v>3289</v>
      </c>
      <c r="C295" s="32" t="s">
        <v>3290</v>
      </c>
      <c r="D295" s="32" t="s">
        <v>2098</v>
      </c>
      <c r="E295" s="32" t="s">
        <v>3277</v>
      </c>
      <c r="F295" s="32" t="s">
        <v>3277</v>
      </c>
      <c r="G295" s="32" t="s">
        <v>106</v>
      </c>
      <c r="H295" s="32" t="s">
        <v>3278</v>
      </c>
      <c r="I295" s="32" t="s">
        <v>3291</v>
      </c>
      <c r="J295" s="32" t="s">
        <v>153</v>
      </c>
      <c r="K295" s="32" t="s">
        <v>3292</v>
      </c>
      <c r="L295" s="32" t="s">
        <v>3293</v>
      </c>
      <c r="M295" s="32" t="s">
        <v>153</v>
      </c>
      <c r="N295" s="32" t="s">
        <v>508</v>
      </c>
      <c r="O295" s="32" t="s">
        <v>153</v>
      </c>
      <c r="P295" s="32" t="s">
        <v>3294</v>
      </c>
      <c r="Q295" s="32" t="s">
        <v>3295</v>
      </c>
      <c r="R295" s="33" t="s">
        <v>3296</v>
      </c>
      <c r="S295" s="33"/>
      <c r="T295" s="32" t="s">
        <v>3127</v>
      </c>
      <c r="U295" s="32" t="s">
        <v>161</v>
      </c>
      <c r="V295" s="32" t="s">
        <v>3286</v>
      </c>
      <c r="W295" s="32" t="s">
        <v>163</v>
      </c>
      <c r="X295" s="32" t="s">
        <v>3101</v>
      </c>
      <c r="Y295" s="32" t="s">
        <v>165</v>
      </c>
      <c r="Z295" s="32" t="s">
        <v>166</v>
      </c>
      <c r="AA295" s="34">
        <f t="shared" si="24"/>
        <v>0</v>
      </c>
      <c r="AB295" s="34">
        <f t="shared" si="25"/>
        <v>10</v>
      </c>
      <c r="AC295" s="34">
        <f t="shared" si="26"/>
        <v>4</v>
      </c>
      <c r="AD295" s="34">
        <f t="shared" si="27"/>
        <v>14</v>
      </c>
      <c r="AE295" s="34">
        <v>1</v>
      </c>
      <c r="AF295" s="34" t="str">
        <f t="shared" si="28"/>
        <v>C</v>
      </c>
      <c r="AG295" s="35" t="s">
        <v>3297</v>
      </c>
      <c r="AH295" s="36">
        <f t="shared" si="29"/>
        <v>14.00295</v>
      </c>
    </row>
    <row r="296" spans="2:34" ht="23.25" x14ac:dyDescent="0.45">
      <c r="B296" s="32" t="s">
        <v>3298</v>
      </c>
      <c r="C296" s="32" t="s">
        <v>3299</v>
      </c>
      <c r="D296" s="32" t="s">
        <v>2065</v>
      </c>
      <c r="E296" s="32" t="s">
        <v>3277</v>
      </c>
      <c r="F296" s="32" t="s">
        <v>3277</v>
      </c>
      <c r="G296" s="32" t="s">
        <v>106</v>
      </c>
      <c r="H296" s="32" t="s">
        <v>3278</v>
      </c>
      <c r="I296" s="32" t="s">
        <v>3300</v>
      </c>
      <c r="J296" s="32" t="s">
        <v>153</v>
      </c>
      <c r="K296" s="32" t="s">
        <v>3301</v>
      </c>
      <c r="L296" s="32" t="s">
        <v>3293</v>
      </c>
      <c r="M296" s="32" t="s">
        <v>153</v>
      </c>
      <c r="N296" s="32" t="s">
        <v>508</v>
      </c>
      <c r="O296" s="32" t="s">
        <v>153</v>
      </c>
      <c r="P296" s="32" t="s">
        <v>3302</v>
      </c>
      <c r="Q296" s="32" t="s">
        <v>3303</v>
      </c>
      <c r="R296" s="33" t="s">
        <v>3304</v>
      </c>
      <c r="S296" s="33"/>
      <c r="T296" s="32" t="s">
        <v>3305</v>
      </c>
      <c r="U296" s="32" t="s">
        <v>419</v>
      </c>
      <c r="V296" s="32" t="s">
        <v>3286</v>
      </c>
      <c r="W296" s="32" t="s">
        <v>163</v>
      </c>
      <c r="X296" s="32" t="s">
        <v>3101</v>
      </c>
      <c r="Y296" s="32" t="s">
        <v>165</v>
      </c>
      <c r="Z296" s="32" t="s">
        <v>166</v>
      </c>
      <c r="AA296" s="34">
        <f t="shared" si="24"/>
        <v>0</v>
      </c>
      <c r="AB296" s="34">
        <f t="shared" si="25"/>
        <v>10</v>
      </c>
      <c r="AC296" s="34">
        <f t="shared" si="26"/>
        <v>4</v>
      </c>
      <c r="AD296" s="34">
        <f t="shared" si="27"/>
        <v>14</v>
      </c>
      <c r="AE296" s="34">
        <v>1</v>
      </c>
      <c r="AF296" s="34" t="str">
        <f t="shared" si="28"/>
        <v>C</v>
      </c>
      <c r="AG296" s="35" t="s">
        <v>3306</v>
      </c>
      <c r="AH296" s="36">
        <f t="shared" si="29"/>
        <v>14.00296</v>
      </c>
    </row>
    <row r="297" spans="2:34" ht="23.25" x14ac:dyDescent="0.45">
      <c r="B297" s="32" t="s">
        <v>3307</v>
      </c>
      <c r="C297" s="32" t="s">
        <v>3308</v>
      </c>
      <c r="D297" s="32" t="s">
        <v>2098</v>
      </c>
      <c r="E297" s="32" t="s">
        <v>3309</v>
      </c>
      <c r="F297" s="32" t="s">
        <v>3277</v>
      </c>
      <c r="G297" s="32" t="s">
        <v>106</v>
      </c>
      <c r="H297" s="32" t="s">
        <v>3310</v>
      </c>
      <c r="I297" s="32" t="s">
        <v>3311</v>
      </c>
      <c r="J297" s="32" t="s">
        <v>153</v>
      </c>
      <c r="K297" s="32" t="s">
        <v>3312</v>
      </c>
      <c r="L297" s="32" t="s">
        <v>153</v>
      </c>
      <c r="M297" s="32" t="s">
        <v>153</v>
      </c>
      <c r="N297" s="32" t="s">
        <v>508</v>
      </c>
      <c r="O297" s="32" t="s">
        <v>153</v>
      </c>
      <c r="P297" s="32" t="s">
        <v>3313</v>
      </c>
      <c r="Q297" s="32" t="s">
        <v>3314</v>
      </c>
      <c r="R297" s="33" t="s">
        <v>3315</v>
      </c>
      <c r="S297" s="33"/>
      <c r="T297" s="32" t="s">
        <v>3127</v>
      </c>
      <c r="U297" s="32" t="s">
        <v>419</v>
      </c>
      <c r="V297" s="32" t="s">
        <v>3316</v>
      </c>
      <c r="W297" s="32" t="s">
        <v>163</v>
      </c>
      <c r="X297" s="32" t="s">
        <v>3101</v>
      </c>
      <c r="Y297" s="32" t="s">
        <v>165</v>
      </c>
      <c r="Z297" s="32" t="s">
        <v>166</v>
      </c>
      <c r="AA297" s="34">
        <f t="shared" si="24"/>
        <v>0</v>
      </c>
      <c r="AB297" s="34">
        <f t="shared" si="25"/>
        <v>10</v>
      </c>
      <c r="AC297" s="34">
        <f t="shared" si="26"/>
        <v>4</v>
      </c>
      <c r="AD297" s="34">
        <f t="shared" si="27"/>
        <v>14</v>
      </c>
      <c r="AE297" s="34">
        <v>1</v>
      </c>
      <c r="AF297" s="34" t="str">
        <f t="shared" si="28"/>
        <v>C</v>
      </c>
      <c r="AG297" s="35" t="s">
        <v>3317</v>
      </c>
      <c r="AH297" s="36">
        <f t="shared" si="29"/>
        <v>14.002969999999999</v>
      </c>
    </row>
    <row r="298" spans="2:34" ht="23.25" x14ac:dyDescent="0.45">
      <c r="B298" s="32" t="s">
        <v>3318</v>
      </c>
      <c r="C298" s="32" t="s">
        <v>3319</v>
      </c>
      <c r="D298" s="32" t="s">
        <v>2098</v>
      </c>
      <c r="E298" s="32" t="s">
        <v>3277</v>
      </c>
      <c r="F298" s="32" t="s">
        <v>3277</v>
      </c>
      <c r="G298" s="32" t="s">
        <v>106</v>
      </c>
      <c r="H298" s="32" t="s">
        <v>3278</v>
      </c>
      <c r="I298" s="32" t="s">
        <v>3320</v>
      </c>
      <c r="J298" s="32" t="s">
        <v>153</v>
      </c>
      <c r="K298" s="32" t="s">
        <v>3321</v>
      </c>
      <c r="L298" s="32" t="s">
        <v>153</v>
      </c>
      <c r="M298" s="32" t="s">
        <v>153</v>
      </c>
      <c r="N298" s="32" t="s">
        <v>508</v>
      </c>
      <c r="O298" s="32" t="s">
        <v>153</v>
      </c>
      <c r="P298" s="32" t="s">
        <v>3322</v>
      </c>
      <c r="Q298" s="32" t="s">
        <v>3323</v>
      </c>
      <c r="R298" s="33" t="s">
        <v>3324</v>
      </c>
      <c r="S298" s="33"/>
      <c r="T298" s="32" t="s">
        <v>3325</v>
      </c>
      <c r="U298" s="32" t="s">
        <v>419</v>
      </c>
      <c r="V298" s="32" t="s">
        <v>3316</v>
      </c>
      <c r="W298" s="32" t="s">
        <v>163</v>
      </c>
      <c r="X298" s="32" t="s">
        <v>3101</v>
      </c>
      <c r="Y298" s="32" t="s">
        <v>165</v>
      </c>
      <c r="Z298" s="32" t="s">
        <v>166</v>
      </c>
      <c r="AA298" s="34">
        <f t="shared" si="24"/>
        <v>0</v>
      </c>
      <c r="AB298" s="34">
        <f t="shared" si="25"/>
        <v>10</v>
      </c>
      <c r="AC298" s="34">
        <f t="shared" si="26"/>
        <v>4</v>
      </c>
      <c r="AD298" s="34">
        <f t="shared" si="27"/>
        <v>14</v>
      </c>
      <c r="AE298" s="34">
        <v>1</v>
      </c>
      <c r="AF298" s="34" t="str">
        <f t="shared" si="28"/>
        <v>C</v>
      </c>
      <c r="AG298" s="35" t="s">
        <v>3326</v>
      </c>
      <c r="AH298" s="36">
        <f t="shared" si="29"/>
        <v>14.002980000000001</v>
      </c>
    </row>
    <row r="299" spans="2:34" ht="34.9" x14ac:dyDescent="0.45">
      <c r="B299" s="32" t="s">
        <v>3327</v>
      </c>
      <c r="C299" s="32" t="s">
        <v>3328</v>
      </c>
      <c r="D299" s="32" t="s">
        <v>2155</v>
      </c>
      <c r="E299" s="32" t="s">
        <v>3329</v>
      </c>
      <c r="F299" s="32" t="s">
        <v>3090</v>
      </c>
      <c r="G299" s="32" t="s">
        <v>106</v>
      </c>
      <c r="H299" s="32" t="s">
        <v>3144</v>
      </c>
      <c r="I299" s="32" t="s">
        <v>3330</v>
      </c>
      <c r="J299" s="32" t="s">
        <v>153</v>
      </c>
      <c r="K299" s="32" t="s">
        <v>3331</v>
      </c>
      <c r="L299" s="32" t="s">
        <v>153</v>
      </c>
      <c r="M299" s="32" t="s">
        <v>153</v>
      </c>
      <c r="N299" s="32" t="s">
        <v>508</v>
      </c>
      <c r="O299" s="32" t="s">
        <v>153</v>
      </c>
      <c r="P299" s="32" t="s">
        <v>3332</v>
      </c>
      <c r="Q299" s="32" t="s">
        <v>3333</v>
      </c>
      <c r="R299" s="33" t="s">
        <v>3334</v>
      </c>
      <c r="S299" s="33"/>
      <c r="T299" s="32" t="s">
        <v>3335</v>
      </c>
      <c r="U299" s="32" t="s">
        <v>419</v>
      </c>
      <c r="V299" s="32" t="s">
        <v>3336</v>
      </c>
      <c r="W299" s="32" t="s">
        <v>163</v>
      </c>
      <c r="X299" s="32" t="s">
        <v>3101</v>
      </c>
      <c r="Y299" s="32" t="s">
        <v>165</v>
      </c>
      <c r="Z299" s="32" t="s">
        <v>166</v>
      </c>
      <c r="AA299" s="34">
        <f t="shared" si="24"/>
        <v>0</v>
      </c>
      <c r="AB299" s="34">
        <f t="shared" si="25"/>
        <v>10</v>
      </c>
      <c r="AC299" s="34">
        <f t="shared" si="26"/>
        <v>4</v>
      </c>
      <c r="AD299" s="34">
        <f t="shared" si="27"/>
        <v>14</v>
      </c>
      <c r="AE299" s="34">
        <v>1</v>
      </c>
      <c r="AF299" s="34" t="str">
        <f t="shared" si="28"/>
        <v>C</v>
      </c>
      <c r="AG299" s="35" t="s">
        <v>3337</v>
      </c>
      <c r="AH299" s="36">
        <f t="shared" si="29"/>
        <v>14.00299</v>
      </c>
    </row>
    <row r="300" spans="2:34" ht="34.9" x14ac:dyDescent="0.45">
      <c r="B300" s="32" t="s">
        <v>3338</v>
      </c>
      <c r="C300" s="32" t="s">
        <v>3339</v>
      </c>
      <c r="D300" s="32" t="s">
        <v>2786</v>
      </c>
      <c r="E300" s="32" t="s">
        <v>3340</v>
      </c>
      <c r="F300" s="32" t="s">
        <v>3340</v>
      </c>
      <c r="G300" s="32" t="s">
        <v>106</v>
      </c>
      <c r="H300" s="32" t="s">
        <v>3341</v>
      </c>
      <c r="I300" s="32" t="s">
        <v>3266</v>
      </c>
      <c r="J300" s="32" t="s">
        <v>153</v>
      </c>
      <c r="K300" s="32" t="s">
        <v>3342</v>
      </c>
      <c r="L300" s="32" t="s">
        <v>3343</v>
      </c>
      <c r="M300" s="32" t="s">
        <v>153</v>
      </c>
      <c r="N300" s="32" t="s">
        <v>3195</v>
      </c>
      <c r="O300" s="32" t="s">
        <v>153</v>
      </c>
      <c r="P300" s="32" t="s">
        <v>3344</v>
      </c>
      <c r="Q300" s="32" t="s">
        <v>3345</v>
      </c>
      <c r="R300" s="33" t="s">
        <v>3346</v>
      </c>
      <c r="S300" s="33" t="s">
        <v>290</v>
      </c>
      <c r="T300" s="32" t="s">
        <v>3347</v>
      </c>
      <c r="U300" s="32" t="s">
        <v>161</v>
      </c>
      <c r="V300" s="32" t="s">
        <v>3348</v>
      </c>
      <c r="W300" s="32" t="s">
        <v>163</v>
      </c>
      <c r="X300" s="32" t="s">
        <v>3101</v>
      </c>
      <c r="Y300" s="32" t="s">
        <v>165</v>
      </c>
      <c r="Z300" s="32" t="s">
        <v>166</v>
      </c>
      <c r="AA300" s="34">
        <f t="shared" si="24"/>
        <v>3</v>
      </c>
      <c r="AB300" s="34">
        <f t="shared" si="25"/>
        <v>10</v>
      </c>
      <c r="AC300" s="34">
        <f t="shared" si="26"/>
        <v>7</v>
      </c>
      <c r="AD300" s="34">
        <f t="shared" si="27"/>
        <v>20</v>
      </c>
      <c r="AE300" s="34">
        <v>1</v>
      </c>
      <c r="AF300" s="34" t="str">
        <f t="shared" si="28"/>
        <v>B</v>
      </c>
      <c r="AG300" s="35" t="s">
        <v>3349</v>
      </c>
      <c r="AH300" s="36">
        <f t="shared" si="29"/>
        <v>20.003</v>
      </c>
    </row>
    <row r="301" spans="2:34" ht="23.25" x14ac:dyDescent="0.45">
      <c r="B301" s="32" t="s">
        <v>3350</v>
      </c>
      <c r="C301" s="32" t="s">
        <v>3351</v>
      </c>
      <c r="D301" s="32" t="s">
        <v>2098</v>
      </c>
      <c r="E301" s="32" t="s">
        <v>3340</v>
      </c>
      <c r="F301" s="32" t="s">
        <v>3340</v>
      </c>
      <c r="G301" s="32" t="s">
        <v>106</v>
      </c>
      <c r="H301" s="32" t="s">
        <v>3341</v>
      </c>
      <c r="I301" s="32" t="s">
        <v>3266</v>
      </c>
      <c r="J301" s="32" t="s">
        <v>153</v>
      </c>
      <c r="K301" s="32" t="s">
        <v>3352</v>
      </c>
      <c r="L301" s="32" t="s">
        <v>153</v>
      </c>
      <c r="M301" s="32" t="s">
        <v>153</v>
      </c>
      <c r="N301" s="32" t="s">
        <v>508</v>
      </c>
      <c r="O301" s="32" t="s">
        <v>153</v>
      </c>
      <c r="P301" s="32" t="s">
        <v>3353</v>
      </c>
      <c r="Q301" s="32" t="s">
        <v>3354</v>
      </c>
      <c r="R301" s="33" t="s">
        <v>3355</v>
      </c>
      <c r="S301" s="33"/>
      <c r="T301" s="32" t="s">
        <v>3127</v>
      </c>
      <c r="U301" s="32" t="s">
        <v>419</v>
      </c>
      <c r="V301" s="32" t="s">
        <v>3316</v>
      </c>
      <c r="W301" s="32" t="s">
        <v>163</v>
      </c>
      <c r="X301" s="32" t="s">
        <v>3101</v>
      </c>
      <c r="Y301" s="32" t="s">
        <v>165</v>
      </c>
      <c r="Z301" s="32" t="s">
        <v>166</v>
      </c>
      <c r="AA301" s="34">
        <f t="shared" si="24"/>
        <v>0</v>
      </c>
      <c r="AB301" s="34">
        <f t="shared" si="25"/>
        <v>10</v>
      </c>
      <c r="AC301" s="34">
        <f t="shared" si="26"/>
        <v>4</v>
      </c>
      <c r="AD301" s="34">
        <f t="shared" si="27"/>
        <v>14</v>
      </c>
      <c r="AE301" s="34">
        <v>1</v>
      </c>
      <c r="AF301" s="34" t="str">
        <f t="shared" si="28"/>
        <v>C</v>
      </c>
      <c r="AG301" s="35" t="s">
        <v>3356</v>
      </c>
      <c r="AH301" s="36">
        <f t="shared" si="29"/>
        <v>14.00301</v>
      </c>
    </row>
    <row r="302" spans="2:34" ht="23.25" x14ac:dyDescent="0.45">
      <c r="B302" s="32" t="s">
        <v>3357</v>
      </c>
      <c r="C302" s="32" t="s">
        <v>3358</v>
      </c>
      <c r="D302" s="32" t="s">
        <v>640</v>
      </c>
      <c r="E302" s="32" t="s">
        <v>3340</v>
      </c>
      <c r="F302" s="32" t="s">
        <v>3340</v>
      </c>
      <c r="G302" s="32" t="s">
        <v>106</v>
      </c>
      <c r="H302" s="32" t="s">
        <v>3341</v>
      </c>
      <c r="I302" s="32" t="s">
        <v>3266</v>
      </c>
      <c r="J302" s="32" t="s">
        <v>153</v>
      </c>
      <c r="K302" s="32" t="s">
        <v>3359</v>
      </c>
      <c r="L302" s="32" t="s">
        <v>153</v>
      </c>
      <c r="M302" s="32" t="s">
        <v>153</v>
      </c>
      <c r="N302" s="32" t="s">
        <v>508</v>
      </c>
      <c r="O302" s="32" t="s">
        <v>153</v>
      </c>
      <c r="P302" s="32" t="s">
        <v>3360</v>
      </c>
      <c r="Q302" s="32" t="s">
        <v>3361</v>
      </c>
      <c r="R302" s="33" t="s">
        <v>3362</v>
      </c>
      <c r="S302" s="33" t="s">
        <v>290</v>
      </c>
      <c r="T302" s="32" t="s">
        <v>218</v>
      </c>
      <c r="U302" s="32" t="s">
        <v>419</v>
      </c>
      <c r="V302" s="32" t="s">
        <v>153</v>
      </c>
      <c r="W302" s="32" t="s">
        <v>163</v>
      </c>
      <c r="X302" s="32" t="s">
        <v>3101</v>
      </c>
      <c r="Y302" s="32" t="s">
        <v>165</v>
      </c>
      <c r="Z302" s="32" t="s">
        <v>166</v>
      </c>
      <c r="AA302" s="34">
        <f t="shared" si="24"/>
        <v>3</v>
      </c>
      <c r="AB302" s="34">
        <f t="shared" si="25"/>
        <v>10</v>
      </c>
      <c r="AC302" s="34">
        <f t="shared" si="26"/>
        <v>7</v>
      </c>
      <c r="AD302" s="34">
        <f t="shared" si="27"/>
        <v>20</v>
      </c>
      <c r="AE302" s="34">
        <v>1</v>
      </c>
      <c r="AF302" s="34" t="str">
        <f t="shared" si="28"/>
        <v>B</v>
      </c>
      <c r="AG302" s="35" t="s">
        <v>3363</v>
      </c>
      <c r="AH302" s="36">
        <f t="shared" si="29"/>
        <v>20.003019999999999</v>
      </c>
    </row>
    <row r="303" spans="2:34" ht="23.25" x14ac:dyDescent="0.45">
      <c r="B303" s="32" t="s">
        <v>3364</v>
      </c>
      <c r="C303" s="32" t="s">
        <v>3365</v>
      </c>
      <c r="D303" s="32" t="s">
        <v>1503</v>
      </c>
      <c r="E303" s="32" t="s">
        <v>3340</v>
      </c>
      <c r="F303" s="32" t="s">
        <v>3340</v>
      </c>
      <c r="G303" s="32" t="s">
        <v>106</v>
      </c>
      <c r="H303" s="32" t="s">
        <v>3341</v>
      </c>
      <c r="I303" s="32" t="s">
        <v>3266</v>
      </c>
      <c r="J303" s="32" t="s">
        <v>153</v>
      </c>
      <c r="K303" s="32" t="s">
        <v>3366</v>
      </c>
      <c r="L303" s="32" t="s">
        <v>153</v>
      </c>
      <c r="M303" s="32" t="s">
        <v>153</v>
      </c>
      <c r="N303" s="32" t="s">
        <v>508</v>
      </c>
      <c r="O303" s="32" t="s">
        <v>153</v>
      </c>
      <c r="P303" s="32" t="s">
        <v>3367</v>
      </c>
      <c r="Q303" s="32" t="s">
        <v>3368</v>
      </c>
      <c r="R303" s="33" t="s">
        <v>3369</v>
      </c>
      <c r="S303" s="33"/>
      <c r="T303" s="32" t="s">
        <v>3370</v>
      </c>
      <c r="U303" s="32" t="s">
        <v>419</v>
      </c>
      <c r="V303" s="32" t="s">
        <v>153</v>
      </c>
      <c r="W303" s="32" t="s">
        <v>163</v>
      </c>
      <c r="X303" s="32" t="s">
        <v>3101</v>
      </c>
      <c r="Y303" s="32" t="s">
        <v>165</v>
      </c>
      <c r="Z303" s="32" t="s">
        <v>166</v>
      </c>
      <c r="AA303" s="34">
        <f t="shared" si="24"/>
        <v>0</v>
      </c>
      <c r="AB303" s="34">
        <f t="shared" si="25"/>
        <v>10</v>
      </c>
      <c r="AC303" s="34">
        <f t="shared" si="26"/>
        <v>4</v>
      </c>
      <c r="AD303" s="34">
        <f t="shared" si="27"/>
        <v>14</v>
      </c>
      <c r="AE303" s="34">
        <v>1</v>
      </c>
      <c r="AF303" s="34" t="str">
        <f t="shared" si="28"/>
        <v>C</v>
      </c>
      <c r="AG303" s="35" t="s">
        <v>3371</v>
      </c>
      <c r="AH303" s="36">
        <f t="shared" si="29"/>
        <v>14.003030000000001</v>
      </c>
    </row>
    <row r="304" spans="2:34" ht="23.25" x14ac:dyDescent="0.45">
      <c r="B304" s="32" t="s">
        <v>3372</v>
      </c>
      <c r="C304" s="32" t="s">
        <v>3373</v>
      </c>
      <c r="D304" s="32" t="s">
        <v>2098</v>
      </c>
      <c r="E304" s="32" t="s">
        <v>3374</v>
      </c>
      <c r="F304" s="32" t="s">
        <v>3340</v>
      </c>
      <c r="G304" s="32" t="s">
        <v>106</v>
      </c>
      <c r="H304" s="32" t="s">
        <v>3375</v>
      </c>
      <c r="I304" s="32" t="s">
        <v>3266</v>
      </c>
      <c r="J304" s="32" t="s">
        <v>153</v>
      </c>
      <c r="K304" s="32" t="s">
        <v>3376</v>
      </c>
      <c r="L304" s="32" t="s">
        <v>153</v>
      </c>
      <c r="M304" s="32" t="s">
        <v>153</v>
      </c>
      <c r="N304" s="32" t="s">
        <v>508</v>
      </c>
      <c r="O304" s="32" t="s">
        <v>153</v>
      </c>
      <c r="P304" s="32" t="s">
        <v>3377</v>
      </c>
      <c r="Q304" s="32" t="s">
        <v>3378</v>
      </c>
      <c r="R304" s="33" t="s">
        <v>3379</v>
      </c>
      <c r="S304" s="33"/>
      <c r="T304" s="32" t="s">
        <v>3127</v>
      </c>
      <c r="U304" s="32" t="s">
        <v>419</v>
      </c>
      <c r="V304" s="32" t="s">
        <v>153</v>
      </c>
      <c r="W304" s="32" t="s">
        <v>163</v>
      </c>
      <c r="X304" s="32" t="s">
        <v>3101</v>
      </c>
      <c r="Y304" s="32" t="s">
        <v>165</v>
      </c>
      <c r="Z304" s="32" t="s">
        <v>166</v>
      </c>
      <c r="AA304" s="34">
        <f t="shared" si="24"/>
        <v>0</v>
      </c>
      <c r="AB304" s="34">
        <f t="shared" si="25"/>
        <v>10</v>
      </c>
      <c r="AC304" s="34">
        <f t="shared" si="26"/>
        <v>4</v>
      </c>
      <c r="AD304" s="34">
        <f t="shared" si="27"/>
        <v>14</v>
      </c>
      <c r="AE304" s="34">
        <v>1</v>
      </c>
      <c r="AF304" s="34" t="str">
        <f t="shared" si="28"/>
        <v>C</v>
      </c>
      <c r="AG304" s="35" t="s">
        <v>3380</v>
      </c>
      <c r="AH304" s="36">
        <f t="shared" si="29"/>
        <v>14.00304</v>
      </c>
    </row>
    <row r="305" spans="2:34" ht="23.25" x14ac:dyDescent="0.45">
      <c r="B305" s="32" t="s">
        <v>3381</v>
      </c>
      <c r="C305" s="32" t="s">
        <v>3382</v>
      </c>
      <c r="D305" s="32" t="s">
        <v>3383</v>
      </c>
      <c r="E305" s="32" t="s">
        <v>3384</v>
      </c>
      <c r="F305" s="32" t="s">
        <v>3384</v>
      </c>
      <c r="G305" s="32" t="s">
        <v>106</v>
      </c>
      <c r="H305" s="32" t="s">
        <v>3385</v>
      </c>
      <c r="I305" s="32" t="s">
        <v>3266</v>
      </c>
      <c r="J305" s="32" t="s">
        <v>153</v>
      </c>
      <c r="K305" s="32" t="s">
        <v>3386</v>
      </c>
      <c r="L305" s="32" t="s">
        <v>153</v>
      </c>
      <c r="M305" s="32" t="s">
        <v>153</v>
      </c>
      <c r="N305" s="32" t="s">
        <v>508</v>
      </c>
      <c r="O305" s="32" t="s">
        <v>153</v>
      </c>
      <c r="P305" s="32" t="s">
        <v>3387</v>
      </c>
      <c r="Q305" s="32" t="s">
        <v>3388</v>
      </c>
      <c r="R305" s="33" t="s">
        <v>3389</v>
      </c>
      <c r="S305" s="33" t="s">
        <v>290</v>
      </c>
      <c r="T305" s="32" t="s">
        <v>218</v>
      </c>
      <c r="U305" s="32" t="s">
        <v>419</v>
      </c>
      <c r="V305" s="32" t="s">
        <v>153</v>
      </c>
      <c r="W305" s="32" t="s">
        <v>163</v>
      </c>
      <c r="X305" s="32" t="s">
        <v>3101</v>
      </c>
      <c r="Y305" s="32" t="s">
        <v>165</v>
      </c>
      <c r="Z305" s="32" t="s">
        <v>166</v>
      </c>
      <c r="AA305" s="34">
        <f t="shared" si="24"/>
        <v>3</v>
      </c>
      <c r="AB305" s="34">
        <f t="shared" si="25"/>
        <v>10</v>
      </c>
      <c r="AC305" s="34">
        <f t="shared" si="26"/>
        <v>7</v>
      </c>
      <c r="AD305" s="34">
        <f t="shared" si="27"/>
        <v>20</v>
      </c>
      <c r="AE305" s="34">
        <v>1</v>
      </c>
      <c r="AF305" s="34" t="str">
        <f t="shared" si="28"/>
        <v>B</v>
      </c>
      <c r="AG305" s="35" t="s">
        <v>3390</v>
      </c>
      <c r="AH305" s="36">
        <f t="shared" si="29"/>
        <v>20.003050000000002</v>
      </c>
    </row>
    <row r="306" spans="2:34" ht="34.9" x14ac:dyDescent="0.45">
      <c r="B306" s="32" t="s">
        <v>3391</v>
      </c>
      <c r="C306" s="32" t="s">
        <v>3392</v>
      </c>
      <c r="D306" s="32" t="s">
        <v>2098</v>
      </c>
      <c r="E306" s="32" t="s">
        <v>3384</v>
      </c>
      <c r="F306" s="32" t="s">
        <v>3384</v>
      </c>
      <c r="G306" s="32" t="s">
        <v>106</v>
      </c>
      <c r="H306" s="32" t="s">
        <v>3385</v>
      </c>
      <c r="I306" s="32" t="s">
        <v>3266</v>
      </c>
      <c r="J306" s="32" t="s">
        <v>153</v>
      </c>
      <c r="K306" s="32" t="s">
        <v>3393</v>
      </c>
      <c r="L306" s="32" t="s">
        <v>153</v>
      </c>
      <c r="M306" s="32" t="s">
        <v>153</v>
      </c>
      <c r="N306" s="32" t="s">
        <v>508</v>
      </c>
      <c r="O306" s="32" t="s">
        <v>153</v>
      </c>
      <c r="P306" s="32" t="s">
        <v>3394</v>
      </c>
      <c r="Q306" s="32" t="s">
        <v>3395</v>
      </c>
      <c r="R306" s="33" t="s">
        <v>3396</v>
      </c>
      <c r="S306" s="33" t="s">
        <v>436</v>
      </c>
      <c r="T306" s="32" t="s">
        <v>3397</v>
      </c>
      <c r="U306" s="32" t="s">
        <v>419</v>
      </c>
      <c r="V306" s="32" t="s">
        <v>3316</v>
      </c>
      <c r="W306" s="32" t="s">
        <v>437</v>
      </c>
      <c r="X306" s="32" t="s">
        <v>3101</v>
      </c>
      <c r="Y306" s="32" t="s">
        <v>3398</v>
      </c>
      <c r="Z306" s="32" t="s">
        <v>166</v>
      </c>
      <c r="AA306" s="34">
        <f t="shared" si="24"/>
        <v>0</v>
      </c>
      <c r="AB306" s="34">
        <f t="shared" si="25"/>
        <v>10</v>
      </c>
      <c r="AC306" s="34">
        <f t="shared" si="26"/>
        <v>10</v>
      </c>
      <c r="AD306" s="34">
        <f t="shared" si="27"/>
        <v>20</v>
      </c>
      <c r="AE306" s="34">
        <v>2</v>
      </c>
      <c r="AF306" s="34" t="str">
        <f t="shared" si="28"/>
        <v>B</v>
      </c>
      <c r="AG306" s="35" t="s">
        <v>3399</v>
      </c>
      <c r="AH306" s="36">
        <f t="shared" si="29"/>
        <v>20.003060000000001</v>
      </c>
    </row>
    <row r="307" spans="2:34" ht="23.25" x14ac:dyDescent="0.45">
      <c r="B307" s="32" t="s">
        <v>3400</v>
      </c>
      <c r="C307" s="32" t="s">
        <v>3401</v>
      </c>
      <c r="D307" s="32" t="s">
        <v>2736</v>
      </c>
      <c r="E307" s="32" t="s">
        <v>3384</v>
      </c>
      <c r="F307" s="32" t="s">
        <v>3384</v>
      </c>
      <c r="G307" s="32" t="s">
        <v>106</v>
      </c>
      <c r="H307" s="32" t="s">
        <v>3385</v>
      </c>
      <c r="I307" s="32" t="s">
        <v>3266</v>
      </c>
      <c r="J307" s="32" t="s">
        <v>153</v>
      </c>
      <c r="K307" s="32" t="s">
        <v>3402</v>
      </c>
      <c r="L307" s="32" t="s">
        <v>153</v>
      </c>
      <c r="M307" s="32" t="s">
        <v>153</v>
      </c>
      <c r="N307" s="32" t="s">
        <v>508</v>
      </c>
      <c r="O307" s="32" t="s">
        <v>153</v>
      </c>
      <c r="P307" s="32" t="s">
        <v>3403</v>
      </c>
      <c r="Q307" s="32" t="s">
        <v>3404</v>
      </c>
      <c r="R307" s="33" t="s">
        <v>3405</v>
      </c>
      <c r="S307" s="33" t="s">
        <v>290</v>
      </c>
      <c r="T307" s="32" t="s">
        <v>3260</v>
      </c>
      <c r="U307" s="32" t="s">
        <v>419</v>
      </c>
      <c r="V307" s="32" t="s">
        <v>153</v>
      </c>
      <c r="W307" s="32" t="s">
        <v>163</v>
      </c>
      <c r="X307" s="32" t="s">
        <v>3101</v>
      </c>
      <c r="Y307" s="32" t="s">
        <v>165</v>
      </c>
      <c r="Z307" s="32" t="s">
        <v>166</v>
      </c>
      <c r="AA307" s="34">
        <f t="shared" si="24"/>
        <v>3</v>
      </c>
      <c r="AB307" s="34">
        <f t="shared" si="25"/>
        <v>10</v>
      </c>
      <c r="AC307" s="34">
        <f t="shared" si="26"/>
        <v>7</v>
      </c>
      <c r="AD307" s="34">
        <f t="shared" si="27"/>
        <v>20</v>
      </c>
      <c r="AE307" s="34">
        <v>1</v>
      </c>
      <c r="AF307" s="34" t="str">
        <f t="shared" si="28"/>
        <v>B</v>
      </c>
      <c r="AG307" s="35" t="s">
        <v>3406</v>
      </c>
      <c r="AH307" s="36">
        <f t="shared" si="29"/>
        <v>20.003070000000001</v>
      </c>
    </row>
    <row r="308" spans="2:34" x14ac:dyDescent="0.45">
      <c r="B308" s="32" t="s">
        <v>3407</v>
      </c>
      <c r="C308" s="32" t="s">
        <v>3408</v>
      </c>
      <c r="D308" s="32" t="s">
        <v>640</v>
      </c>
      <c r="E308" s="32" t="s">
        <v>3384</v>
      </c>
      <c r="F308" s="32" t="s">
        <v>3384</v>
      </c>
      <c r="G308" s="32" t="s">
        <v>106</v>
      </c>
      <c r="H308" s="32" t="s">
        <v>3385</v>
      </c>
      <c r="I308" s="32" t="s">
        <v>3266</v>
      </c>
      <c r="J308" s="32" t="s">
        <v>153</v>
      </c>
      <c r="K308" s="32" t="s">
        <v>3409</v>
      </c>
      <c r="L308" s="32" t="s">
        <v>153</v>
      </c>
      <c r="M308" s="32" t="s">
        <v>153</v>
      </c>
      <c r="N308" s="32" t="s">
        <v>508</v>
      </c>
      <c r="O308" s="32" t="s">
        <v>153</v>
      </c>
      <c r="P308" s="32" t="s">
        <v>3410</v>
      </c>
      <c r="Q308" s="32" t="s">
        <v>3411</v>
      </c>
      <c r="R308" s="33" t="s">
        <v>3412</v>
      </c>
      <c r="S308" s="33" t="s">
        <v>290</v>
      </c>
      <c r="T308" s="32" t="s">
        <v>218</v>
      </c>
      <c r="U308" s="32" t="s">
        <v>419</v>
      </c>
      <c r="V308" s="32" t="s">
        <v>153</v>
      </c>
      <c r="W308" s="32" t="s">
        <v>163</v>
      </c>
      <c r="X308" s="32" t="s">
        <v>3101</v>
      </c>
      <c r="Y308" s="32" t="s">
        <v>165</v>
      </c>
      <c r="Z308" s="32" t="s">
        <v>166</v>
      </c>
      <c r="AA308" s="34">
        <f t="shared" si="24"/>
        <v>3</v>
      </c>
      <c r="AB308" s="34">
        <f t="shared" si="25"/>
        <v>10</v>
      </c>
      <c r="AC308" s="34">
        <f t="shared" si="26"/>
        <v>7</v>
      </c>
      <c r="AD308" s="34">
        <f t="shared" si="27"/>
        <v>20</v>
      </c>
      <c r="AE308" s="34">
        <v>1</v>
      </c>
      <c r="AF308" s="34" t="str">
        <f t="shared" si="28"/>
        <v>B</v>
      </c>
      <c r="AG308" s="35" t="s">
        <v>3413</v>
      </c>
      <c r="AH308" s="36">
        <f t="shared" si="29"/>
        <v>20.003080000000001</v>
      </c>
    </row>
    <row r="309" spans="2:34" ht="23.25" x14ac:dyDescent="0.45">
      <c r="B309" s="32" t="s">
        <v>3414</v>
      </c>
      <c r="C309" s="32" t="s">
        <v>3415</v>
      </c>
      <c r="D309" s="32" t="s">
        <v>1503</v>
      </c>
      <c r="E309" s="32" t="s">
        <v>3384</v>
      </c>
      <c r="F309" s="32" t="s">
        <v>3384</v>
      </c>
      <c r="G309" s="32" t="s">
        <v>106</v>
      </c>
      <c r="H309" s="32" t="s">
        <v>3385</v>
      </c>
      <c r="I309" s="32" t="s">
        <v>3266</v>
      </c>
      <c r="J309" s="32" t="s">
        <v>153</v>
      </c>
      <c r="K309" s="32" t="s">
        <v>3416</v>
      </c>
      <c r="L309" s="32" t="s">
        <v>153</v>
      </c>
      <c r="M309" s="32" t="s">
        <v>153</v>
      </c>
      <c r="N309" s="32" t="s">
        <v>508</v>
      </c>
      <c r="O309" s="32" t="s">
        <v>153</v>
      </c>
      <c r="P309" s="32" t="s">
        <v>3417</v>
      </c>
      <c r="Q309" s="32" t="s">
        <v>3418</v>
      </c>
      <c r="R309" s="33" t="s">
        <v>3419</v>
      </c>
      <c r="S309" s="33"/>
      <c r="T309" s="32" t="s">
        <v>3420</v>
      </c>
      <c r="U309" s="32" t="s">
        <v>419</v>
      </c>
      <c r="V309" s="32" t="s">
        <v>153</v>
      </c>
      <c r="W309" s="32" t="s">
        <v>163</v>
      </c>
      <c r="X309" s="32" t="s">
        <v>3101</v>
      </c>
      <c r="Y309" s="32" t="s">
        <v>165</v>
      </c>
      <c r="Z309" s="32" t="s">
        <v>166</v>
      </c>
      <c r="AA309" s="34">
        <f t="shared" si="24"/>
        <v>0</v>
      </c>
      <c r="AB309" s="34">
        <f t="shared" si="25"/>
        <v>10</v>
      </c>
      <c r="AC309" s="34">
        <f t="shared" si="26"/>
        <v>4</v>
      </c>
      <c r="AD309" s="34">
        <f t="shared" si="27"/>
        <v>14</v>
      </c>
      <c r="AE309" s="34">
        <v>1</v>
      </c>
      <c r="AF309" s="34" t="str">
        <f t="shared" si="28"/>
        <v>C</v>
      </c>
      <c r="AG309" s="35" t="s">
        <v>3421</v>
      </c>
      <c r="AH309" s="36">
        <f t="shared" si="29"/>
        <v>14.00309</v>
      </c>
    </row>
    <row r="310" spans="2:34" ht="34.9" x14ac:dyDescent="0.45">
      <c r="B310" s="32" t="s">
        <v>3422</v>
      </c>
      <c r="C310" s="32" t="s">
        <v>3423</v>
      </c>
      <c r="D310" s="32" t="s">
        <v>2786</v>
      </c>
      <c r="E310" s="32" t="s">
        <v>3424</v>
      </c>
      <c r="F310" s="32" t="s">
        <v>3424</v>
      </c>
      <c r="G310" s="32" t="s">
        <v>107</v>
      </c>
      <c r="H310" s="32" t="s">
        <v>3425</v>
      </c>
      <c r="I310" s="32" t="s">
        <v>3266</v>
      </c>
      <c r="J310" s="32" t="s">
        <v>153</v>
      </c>
      <c r="K310" s="32" t="s">
        <v>3426</v>
      </c>
      <c r="L310" s="32" t="s">
        <v>3427</v>
      </c>
      <c r="M310" s="32" t="s">
        <v>153</v>
      </c>
      <c r="N310" s="32" t="s">
        <v>3195</v>
      </c>
      <c r="O310" s="32" t="s">
        <v>153</v>
      </c>
      <c r="P310" s="32" t="s">
        <v>3428</v>
      </c>
      <c r="Q310" s="32" t="s">
        <v>3429</v>
      </c>
      <c r="R310" s="33" t="s">
        <v>3430</v>
      </c>
      <c r="S310" s="33" t="s">
        <v>450</v>
      </c>
      <c r="T310" s="32" t="s">
        <v>3431</v>
      </c>
      <c r="U310" s="32" t="s">
        <v>161</v>
      </c>
      <c r="V310" s="32" t="s">
        <v>3432</v>
      </c>
      <c r="W310" s="32" t="s">
        <v>3433</v>
      </c>
      <c r="X310" s="32" t="s">
        <v>3101</v>
      </c>
      <c r="Y310" s="32" t="s">
        <v>3434</v>
      </c>
      <c r="Z310" s="32" t="s">
        <v>166</v>
      </c>
      <c r="AA310" s="34">
        <f t="shared" si="24"/>
        <v>3</v>
      </c>
      <c r="AB310" s="34">
        <f t="shared" si="25"/>
        <v>10</v>
      </c>
      <c r="AC310" s="34">
        <f t="shared" si="26"/>
        <v>10</v>
      </c>
      <c r="AD310" s="34">
        <f t="shared" si="27"/>
        <v>23</v>
      </c>
      <c r="AE310" s="34">
        <v>2</v>
      </c>
      <c r="AF310" s="34" t="str">
        <f t="shared" si="28"/>
        <v>B</v>
      </c>
      <c r="AG310" s="35" t="s">
        <v>3435</v>
      </c>
      <c r="AH310" s="36">
        <f t="shared" si="29"/>
        <v>23.0031</v>
      </c>
    </row>
    <row r="311" spans="2:34" ht="46.5" x14ac:dyDescent="0.45">
      <c r="B311" s="32" t="s">
        <v>3436</v>
      </c>
      <c r="C311" s="32" t="s">
        <v>3437</v>
      </c>
      <c r="D311" s="32" t="s">
        <v>2786</v>
      </c>
      <c r="E311" s="32" t="s">
        <v>3424</v>
      </c>
      <c r="F311" s="32" t="s">
        <v>3424</v>
      </c>
      <c r="G311" s="32" t="s">
        <v>107</v>
      </c>
      <c r="H311" s="32" t="s">
        <v>3438</v>
      </c>
      <c r="I311" s="32" t="s">
        <v>3439</v>
      </c>
      <c r="J311" s="32" t="s">
        <v>153</v>
      </c>
      <c r="K311" s="32" t="s">
        <v>3440</v>
      </c>
      <c r="L311" s="32" t="s">
        <v>3441</v>
      </c>
      <c r="M311" s="32" t="s">
        <v>153</v>
      </c>
      <c r="N311" s="32" t="s">
        <v>3195</v>
      </c>
      <c r="O311" s="32" t="s">
        <v>153</v>
      </c>
      <c r="P311" s="32" t="s">
        <v>3442</v>
      </c>
      <c r="Q311" s="32" t="s">
        <v>3443</v>
      </c>
      <c r="R311" s="33" t="s">
        <v>3444</v>
      </c>
      <c r="S311" s="33" t="s">
        <v>450</v>
      </c>
      <c r="T311" s="32" t="s">
        <v>3445</v>
      </c>
      <c r="U311" s="32" t="s">
        <v>161</v>
      </c>
      <c r="V311" s="32" t="s">
        <v>3446</v>
      </c>
      <c r="W311" s="32" t="s">
        <v>580</v>
      </c>
      <c r="X311" s="32" t="s">
        <v>3101</v>
      </c>
      <c r="Y311" s="32" t="s">
        <v>3447</v>
      </c>
      <c r="Z311" s="32" t="s">
        <v>166</v>
      </c>
      <c r="AA311" s="34">
        <f t="shared" si="24"/>
        <v>3</v>
      </c>
      <c r="AB311" s="34">
        <f t="shared" si="25"/>
        <v>10</v>
      </c>
      <c r="AC311" s="34">
        <f t="shared" si="26"/>
        <v>10</v>
      </c>
      <c r="AD311" s="34">
        <f t="shared" si="27"/>
        <v>23</v>
      </c>
      <c r="AE311" s="34">
        <v>2</v>
      </c>
      <c r="AF311" s="34" t="str">
        <f t="shared" si="28"/>
        <v>B</v>
      </c>
      <c r="AG311" s="35" t="s">
        <v>3448</v>
      </c>
      <c r="AH311" s="36">
        <f t="shared" si="29"/>
        <v>23.00311</v>
      </c>
    </row>
    <row r="312" spans="2:34" ht="46.5" x14ac:dyDescent="0.45">
      <c r="B312" s="32" t="s">
        <v>3449</v>
      </c>
      <c r="C312" s="32" t="s">
        <v>3450</v>
      </c>
      <c r="D312" s="32" t="s">
        <v>2786</v>
      </c>
      <c r="E312" s="32" t="s">
        <v>3424</v>
      </c>
      <c r="F312" s="32" t="s">
        <v>3424</v>
      </c>
      <c r="G312" s="32" t="s">
        <v>107</v>
      </c>
      <c r="H312" s="32" t="s">
        <v>3425</v>
      </c>
      <c r="I312" s="32" t="s">
        <v>3451</v>
      </c>
      <c r="J312" s="32" t="s">
        <v>3452</v>
      </c>
      <c r="K312" s="32" t="s">
        <v>3453</v>
      </c>
      <c r="L312" s="32" t="s">
        <v>3454</v>
      </c>
      <c r="M312" s="32" t="s">
        <v>153</v>
      </c>
      <c r="N312" s="32" t="s">
        <v>3195</v>
      </c>
      <c r="O312" s="32" t="s">
        <v>153</v>
      </c>
      <c r="P312" s="32" t="s">
        <v>3455</v>
      </c>
      <c r="Q312" s="32" t="s">
        <v>3456</v>
      </c>
      <c r="R312" s="33" t="s">
        <v>3457</v>
      </c>
      <c r="S312" s="33" t="s">
        <v>450</v>
      </c>
      <c r="T312" s="32" t="s">
        <v>3458</v>
      </c>
      <c r="U312" s="32" t="s">
        <v>161</v>
      </c>
      <c r="V312" s="32" t="s">
        <v>3446</v>
      </c>
      <c r="W312" s="32" t="s">
        <v>580</v>
      </c>
      <c r="X312" s="32" t="s">
        <v>3101</v>
      </c>
      <c r="Y312" s="32" t="s">
        <v>3459</v>
      </c>
      <c r="Z312" s="32" t="s">
        <v>166</v>
      </c>
      <c r="AA312" s="34">
        <f t="shared" si="24"/>
        <v>3</v>
      </c>
      <c r="AB312" s="34">
        <f t="shared" si="25"/>
        <v>10</v>
      </c>
      <c r="AC312" s="34">
        <f t="shared" si="26"/>
        <v>10</v>
      </c>
      <c r="AD312" s="34">
        <f t="shared" si="27"/>
        <v>23</v>
      </c>
      <c r="AE312" s="34">
        <v>2</v>
      </c>
      <c r="AF312" s="34" t="str">
        <f t="shared" si="28"/>
        <v>B</v>
      </c>
      <c r="AG312" s="35" t="s">
        <v>3460</v>
      </c>
      <c r="AH312" s="36">
        <f t="shared" si="29"/>
        <v>23.003119999999999</v>
      </c>
    </row>
    <row r="313" spans="2:34" ht="23.25" x14ac:dyDescent="0.45">
      <c r="B313" s="32" t="s">
        <v>3461</v>
      </c>
      <c r="C313" s="32" t="s">
        <v>3462</v>
      </c>
      <c r="D313" s="32" t="s">
        <v>3463</v>
      </c>
      <c r="E313" s="32" t="s">
        <v>3424</v>
      </c>
      <c r="F313" s="32" t="s">
        <v>3424</v>
      </c>
      <c r="G313" s="32" t="s">
        <v>107</v>
      </c>
      <c r="H313" s="32" t="s">
        <v>3425</v>
      </c>
      <c r="I313" s="32" t="s">
        <v>3464</v>
      </c>
      <c r="J313" s="32" t="s">
        <v>3465</v>
      </c>
      <c r="K313" s="32" t="s">
        <v>3466</v>
      </c>
      <c r="L313" s="32" t="s">
        <v>153</v>
      </c>
      <c r="M313" s="32" t="s">
        <v>153</v>
      </c>
      <c r="N313" s="32" t="s">
        <v>508</v>
      </c>
      <c r="O313" s="32" t="s">
        <v>153</v>
      </c>
      <c r="P313" s="32" t="s">
        <v>3467</v>
      </c>
      <c r="Q313" s="32" t="s">
        <v>3468</v>
      </c>
      <c r="R313" s="33" t="s">
        <v>3469</v>
      </c>
      <c r="S313" s="33" t="s">
        <v>290</v>
      </c>
      <c r="T313" s="32" t="s">
        <v>3470</v>
      </c>
      <c r="U313" s="32" t="s">
        <v>419</v>
      </c>
      <c r="V313" s="32" t="s">
        <v>3446</v>
      </c>
      <c r="W313" s="32" t="s">
        <v>163</v>
      </c>
      <c r="X313" s="32" t="s">
        <v>3101</v>
      </c>
      <c r="Y313" s="32" t="s">
        <v>165</v>
      </c>
      <c r="Z313" s="32" t="s">
        <v>166</v>
      </c>
      <c r="AA313" s="34">
        <f t="shared" si="24"/>
        <v>3</v>
      </c>
      <c r="AB313" s="34">
        <f t="shared" si="25"/>
        <v>10</v>
      </c>
      <c r="AC313" s="34">
        <f t="shared" si="26"/>
        <v>7</v>
      </c>
      <c r="AD313" s="34">
        <f t="shared" si="27"/>
        <v>20</v>
      </c>
      <c r="AE313" s="34">
        <v>1</v>
      </c>
      <c r="AF313" s="34" t="str">
        <f t="shared" si="28"/>
        <v>B</v>
      </c>
      <c r="AG313" s="35" t="s">
        <v>3471</v>
      </c>
      <c r="AH313" s="36">
        <f t="shared" si="29"/>
        <v>20.003129999999999</v>
      </c>
    </row>
    <row r="314" spans="2:34" ht="23.25" x14ac:dyDescent="0.45">
      <c r="B314" s="32" t="s">
        <v>3472</v>
      </c>
      <c r="C314" s="32" t="s">
        <v>3473</v>
      </c>
      <c r="D314" s="32" t="s">
        <v>2098</v>
      </c>
      <c r="E314" s="32" t="s">
        <v>3424</v>
      </c>
      <c r="F314" s="32" t="s">
        <v>3424</v>
      </c>
      <c r="G314" s="32" t="s">
        <v>107</v>
      </c>
      <c r="H314" s="32" t="s">
        <v>3474</v>
      </c>
      <c r="I314" s="32" t="s">
        <v>3266</v>
      </c>
      <c r="J314" s="32" t="s">
        <v>153</v>
      </c>
      <c r="K314" s="32" t="s">
        <v>3475</v>
      </c>
      <c r="L314" s="32" t="s">
        <v>153</v>
      </c>
      <c r="M314" s="32" t="s">
        <v>153</v>
      </c>
      <c r="N314" s="32" t="s">
        <v>508</v>
      </c>
      <c r="O314" s="32" t="s">
        <v>153</v>
      </c>
      <c r="P314" s="32" t="s">
        <v>3476</v>
      </c>
      <c r="Q314" s="32" t="s">
        <v>3477</v>
      </c>
      <c r="R314" s="33" t="s">
        <v>3478</v>
      </c>
      <c r="S314" s="33"/>
      <c r="T314" s="32" t="s">
        <v>3127</v>
      </c>
      <c r="U314" s="32" t="s">
        <v>419</v>
      </c>
      <c r="V314" s="32" t="s">
        <v>153</v>
      </c>
      <c r="W314" s="32" t="s">
        <v>163</v>
      </c>
      <c r="X314" s="32" t="s">
        <v>3101</v>
      </c>
      <c r="Y314" s="32" t="s">
        <v>165</v>
      </c>
      <c r="Z314" s="32" t="s">
        <v>166</v>
      </c>
      <c r="AA314" s="34">
        <f t="shared" si="24"/>
        <v>0</v>
      </c>
      <c r="AB314" s="34">
        <f t="shared" si="25"/>
        <v>10</v>
      </c>
      <c r="AC314" s="34">
        <f t="shared" si="26"/>
        <v>4</v>
      </c>
      <c r="AD314" s="34">
        <f t="shared" si="27"/>
        <v>14</v>
      </c>
      <c r="AE314" s="34">
        <v>1</v>
      </c>
      <c r="AF314" s="34" t="str">
        <f t="shared" si="28"/>
        <v>C</v>
      </c>
      <c r="AG314" s="35" t="s">
        <v>3479</v>
      </c>
      <c r="AH314" s="36">
        <f t="shared" si="29"/>
        <v>14.00314</v>
      </c>
    </row>
    <row r="315" spans="2:34" ht="23.25" x14ac:dyDescent="0.45">
      <c r="B315" s="32" t="s">
        <v>3480</v>
      </c>
      <c r="C315" s="32" t="s">
        <v>3481</v>
      </c>
      <c r="D315" s="32" t="s">
        <v>2065</v>
      </c>
      <c r="E315" s="32" t="s">
        <v>3424</v>
      </c>
      <c r="F315" s="32" t="s">
        <v>3424</v>
      </c>
      <c r="G315" s="32" t="s">
        <v>107</v>
      </c>
      <c r="H315" s="32" t="s">
        <v>3438</v>
      </c>
      <c r="I315" s="32" t="s">
        <v>3439</v>
      </c>
      <c r="J315" s="32" t="s">
        <v>153</v>
      </c>
      <c r="K315" s="32" t="s">
        <v>3482</v>
      </c>
      <c r="L315" s="32" t="s">
        <v>3441</v>
      </c>
      <c r="M315" s="32" t="s">
        <v>153</v>
      </c>
      <c r="N315" s="32" t="s">
        <v>508</v>
      </c>
      <c r="O315" s="32" t="s">
        <v>153</v>
      </c>
      <c r="P315" s="32" t="s">
        <v>3483</v>
      </c>
      <c r="Q315" s="32" t="s">
        <v>3484</v>
      </c>
      <c r="R315" s="33" t="s">
        <v>3485</v>
      </c>
      <c r="S315" s="33"/>
      <c r="T315" s="32" t="s">
        <v>3486</v>
      </c>
      <c r="U315" s="32" t="s">
        <v>419</v>
      </c>
      <c r="V315" s="32" t="s">
        <v>3446</v>
      </c>
      <c r="W315" s="32" t="s">
        <v>163</v>
      </c>
      <c r="X315" s="32" t="s">
        <v>3101</v>
      </c>
      <c r="Y315" s="32" t="s">
        <v>165</v>
      </c>
      <c r="Z315" s="32" t="s">
        <v>166</v>
      </c>
      <c r="AA315" s="34">
        <f t="shared" si="24"/>
        <v>0</v>
      </c>
      <c r="AB315" s="34">
        <f t="shared" si="25"/>
        <v>10</v>
      </c>
      <c r="AC315" s="34">
        <f t="shared" si="26"/>
        <v>4</v>
      </c>
      <c r="AD315" s="34">
        <f t="shared" si="27"/>
        <v>14</v>
      </c>
      <c r="AE315" s="34">
        <v>1</v>
      </c>
      <c r="AF315" s="34" t="str">
        <f t="shared" si="28"/>
        <v>C</v>
      </c>
      <c r="AG315" s="35" t="s">
        <v>3487</v>
      </c>
      <c r="AH315" s="36">
        <f t="shared" si="29"/>
        <v>14.00315</v>
      </c>
    </row>
    <row r="316" spans="2:34" ht="34.9" x14ac:dyDescent="0.45">
      <c r="B316" s="32" t="s">
        <v>3488</v>
      </c>
      <c r="C316" s="32" t="s">
        <v>3489</v>
      </c>
      <c r="D316" s="32" t="s">
        <v>3078</v>
      </c>
      <c r="E316" s="32" t="s">
        <v>3490</v>
      </c>
      <c r="F316" s="32" t="s">
        <v>3424</v>
      </c>
      <c r="G316" s="32" t="s">
        <v>107</v>
      </c>
      <c r="H316" s="32" t="s">
        <v>3491</v>
      </c>
      <c r="I316" s="32" t="s">
        <v>3266</v>
      </c>
      <c r="J316" s="32" t="s">
        <v>153</v>
      </c>
      <c r="K316" s="32" t="s">
        <v>3492</v>
      </c>
      <c r="L316" s="32" t="s">
        <v>153</v>
      </c>
      <c r="M316" s="32" t="s">
        <v>153</v>
      </c>
      <c r="N316" s="32" t="s">
        <v>508</v>
      </c>
      <c r="O316" s="32" t="s">
        <v>153</v>
      </c>
      <c r="P316" s="32" t="s">
        <v>3493</v>
      </c>
      <c r="Q316" s="32" t="s">
        <v>3494</v>
      </c>
      <c r="R316" s="33" t="s">
        <v>3495</v>
      </c>
      <c r="S316" s="33" t="s">
        <v>436</v>
      </c>
      <c r="T316" s="32" t="s">
        <v>3496</v>
      </c>
      <c r="U316" s="32" t="s">
        <v>419</v>
      </c>
      <c r="V316" s="32" t="s">
        <v>153</v>
      </c>
      <c r="W316" s="32" t="s">
        <v>580</v>
      </c>
      <c r="X316" s="32" t="s">
        <v>3101</v>
      </c>
      <c r="Y316" s="32" t="s">
        <v>3497</v>
      </c>
      <c r="Z316" s="32" t="s">
        <v>166</v>
      </c>
      <c r="AA316" s="34">
        <f t="shared" si="24"/>
        <v>0</v>
      </c>
      <c r="AB316" s="34">
        <f t="shared" si="25"/>
        <v>10</v>
      </c>
      <c r="AC316" s="34">
        <f t="shared" si="26"/>
        <v>10</v>
      </c>
      <c r="AD316" s="34">
        <f t="shared" si="27"/>
        <v>20</v>
      </c>
      <c r="AE316" s="34">
        <v>2</v>
      </c>
      <c r="AF316" s="34" t="str">
        <f t="shared" si="28"/>
        <v>B</v>
      </c>
      <c r="AG316" s="35" t="s">
        <v>3498</v>
      </c>
      <c r="AH316" s="36">
        <f t="shared" si="29"/>
        <v>20.003160000000001</v>
      </c>
    </row>
    <row r="317" spans="2:34" ht="23.25" x14ac:dyDescent="0.45">
      <c r="B317" s="32" t="s">
        <v>3499</v>
      </c>
      <c r="C317" s="32" t="s">
        <v>3500</v>
      </c>
      <c r="D317" s="32" t="s">
        <v>2736</v>
      </c>
      <c r="E317" s="32" t="s">
        <v>3501</v>
      </c>
      <c r="F317" s="32" t="s">
        <v>3424</v>
      </c>
      <c r="G317" s="32" t="s">
        <v>107</v>
      </c>
      <c r="H317" s="32" t="s">
        <v>3502</v>
      </c>
      <c r="I317" s="32" t="s">
        <v>3266</v>
      </c>
      <c r="J317" s="32" t="s">
        <v>153</v>
      </c>
      <c r="K317" s="32" t="s">
        <v>3503</v>
      </c>
      <c r="L317" s="32" t="s">
        <v>153</v>
      </c>
      <c r="M317" s="32" t="s">
        <v>153</v>
      </c>
      <c r="N317" s="32" t="s">
        <v>508</v>
      </c>
      <c r="O317" s="32" t="s">
        <v>153</v>
      </c>
      <c r="P317" s="32" t="s">
        <v>3504</v>
      </c>
      <c r="Q317" s="32" t="s">
        <v>3505</v>
      </c>
      <c r="R317" s="33" t="s">
        <v>3506</v>
      </c>
      <c r="S317" s="33" t="s">
        <v>290</v>
      </c>
      <c r="T317" s="32" t="s">
        <v>218</v>
      </c>
      <c r="U317" s="32" t="s">
        <v>419</v>
      </c>
      <c r="V317" s="32" t="s">
        <v>153</v>
      </c>
      <c r="W317" s="32" t="s">
        <v>163</v>
      </c>
      <c r="X317" s="32" t="s">
        <v>3101</v>
      </c>
      <c r="Y317" s="32" t="s">
        <v>165</v>
      </c>
      <c r="Z317" s="32" t="s">
        <v>166</v>
      </c>
      <c r="AA317" s="34">
        <f t="shared" si="24"/>
        <v>3</v>
      </c>
      <c r="AB317" s="34">
        <f t="shared" si="25"/>
        <v>10</v>
      </c>
      <c r="AC317" s="34">
        <f t="shared" si="26"/>
        <v>7</v>
      </c>
      <c r="AD317" s="34">
        <f t="shared" si="27"/>
        <v>20</v>
      </c>
      <c r="AE317" s="34">
        <v>1</v>
      </c>
      <c r="AF317" s="34" t="str">
        <f t="shared" si="28"/>
        <v>B</v>
      </c>
      <c r="AG317" s="35" t="s">
        <v>3507</v>
      </c>
      <c r="AH317" s="36">
        <f t="shared" si="29"/>
        <v>20.003170000000001</v>
      </c>
    </row>
    <row r="318" spans="2:34" ht="34.9" x14ac:dyDescent="0.45">
      <c r="B318" s="32" t="s">
        <v>3508</v>
      </c>
      <c r="C318" s="32" t="s">
        <v>3509</v>
      </c>
      <c r="D318" s="32" t="s">
        <v>2786</v>
      </c>
      <c r="E318" s="32" t="s">
        <v>3510</v>
      </c>
      <c r="F318" s="32" t="s">
        <v>3511</v>
      </c>
      <c r="G318" s="32" t="s">
        <v>107</v>
      </c>
      <c r="H318" s="32" t="s">
        <v>3512</v>
      </c>
      <c r="I318" s="32" t="s">
        <v>3266</v>
      </c>
      <c r="J318" s="32" t="s">
        <v>153</v>
      </c>
      <c r="K318" s="32" t="s">
        <v>3513</v>
      </c>
      <c r="L318" s="32" t="s">
        <v>3514</v>
      </c>
      <c r="M318" s="32" t="s">
        <v>153</v>
      </c>
      <c r="N318" s="32" t="s">
        <v>3195</v>
      </c>
      <c r="O318" s="32" t="s">
        <v>161</v>
      </c>
      <c r="P318" s="32" t="s">
        <v>3515</v>
      </c>
      <c r="Q318" s="32" t="s">
        <v>3516</v>
      </c>
      <c r="R318" s="33" t="s">
        <v>3517</v>
      </c>
      <c r="S318" s="33" t="s">
        <v>290</v>
      </c>
      <c r="T318" s="32" t="s">
        <v>3518</v>
      </c>
      <c r="U318" s="32" t="s">
        <v>161</v>
      </c>
      <c r="V318" s="32" t="s">
        <v>3519</v>
      </c>
      <c r="W318" s="32" t="s">
        <v>163</v>
      </c>
      <c r="X318" s="32" t="s">
        <v>3101</v>
      </c>
      <c r="Y318" s="32" t="s">
        <v>165</v>
      </c>
      <c r="Z318" s="32" t="s">
        <v>166</v>
      </c>
      <c r="AA318" s="34">
        <f t="shared" si="24"/>
        <v>3</v>
      </c>
      <c r="AB318" s="34">
        <f t="shared" si="25"/>
        <v>10</v>
      </c>
      <c r="AC318" s="34">
        <f t="shared" si="26"/>
        <v>7</v>
      </c>
      <c r="AD318" s="34">
        <f t="shared" si="27"/>
        <v>20</v>
      </c>
      <c r="AE318" s="34">
        <v>1</v>
      </c>
      <c r="AF318" s="34" t="str">
        <f t="shared" si="28"/>
        <v>B</v>
      </c>
      <c r="AG318" s="35" t="s">
        <v>3520</v>
      </c>
      <c r="AH318" s="36">
        <f t="shared" si="29"/>
        <v>20.00318</v>
      </c>
    </row>
    <row r="319" spans="2:34" ht="46.5" x14ac:dyDescent="0.45">
      <c r="B319" s="32" t="s">
        <v>3521</v>
      </c>
      <c r="C319" s="32" t="s">
        <v>3522</v>
      </c>
      <c r="D319" s="32" t="s">
        <v>2786</v>
      </c>
      <c r="E319" s="32" t="s">
        <v>3511</v>
      </c>
      <c r="F319" s="32" t="s">
        <v>3511</v>
      </c>
      <c r="G319" s="32" t="s">
        <v>107</v>
      </c>
      <c r="H319" s="32" t="s">
        <v>3523</v>
      </c>
      <c r="I319" s="32" t="s">
        <v>3524</v>
      </c>
      <c r="J319" s="32" t="s">
        <v>153</v>
      </c>
      <c r="K319" s="32" t="s">
        <v>3525</v>
      </c>
      <c r="L319" s="32" t="s">
        <v>153</v>
      </c>
      <c r="M319" s="32" t="s">
        <v>153</v>
      </c>
      <c r="N319" s="32" t="s">
        <v>3195</v>
      </c>
      <c r="O319" s="32" t="s">
        <v>153</v>
      </c>
      <c r="P319" s="32" t="s">
        <v>3526</v>
      </c>
      <c r="Q319" s="32" t="s">
        <v>3527</v>
      </c>
      <c r="R319" s="33" t="s">
        <v>3528</v>
      </c>
      <c r="S319" s="33" t="s">
        <v>450</v>
      </c>
      <c r="T319" s="32" t="s">
        <v>3529</v>
      </c>
      <c r="U319" s="32" t="s">
        <v>161</v>
      </c>
      <c r="V319" s="32" t="s">
        <v>3530</v>
      </c>
      <c r="W319" s="32" t="s">
        <v>580</v>
      </c>
      <c r="X319" s="32" t="s">
        <v>3101</v>
      </c>
      <c r="Y319" s="32" t="s">
        <v>3531</v>
      </c>
      <c r="Z319" s="32" t="s">
        <v>166</v>
      </c>
      <c r="AA319" s="34">
        <f t="shared" si="24"/>
        <v>3</v>
      </c>
      <c r="AB319" s="34">
        <f t="shared" si="25"/>
        <v>10</v>
      </c>
      <c r="AC319" s="34">
        <f t="shared" si="26"/>
        <v>10</v>
      </c>
      <c r="AD319" s="34">
        <f t="shared" si="27"/>
        <v>23</v>
      </c>
      <c r="AE319" s="34">
        <v>2</v>
      </c>
      <c r="AF319" s="34" t="str">
        <f t="shared" si="28"/>
        <v>B</v>
      </c>
      <c r="AG319" s="35" t="s">
        <v>3532</v>
      </c>
      <c r="AH319" s="36">
        <f t="shared" si="29"/>
        <v>23.00319</v>
      </c>
    </row>
    <row r="320" spans="2:34" ht="23.25" x14ac:dyDescent="0.45">
      <c r="B320" s="32" t="s">
        <v>3533</v>
      </c>
      <c r="C320" s="32" t="s">
        <v>3534</v>
      </c>
      <c r="D320" s="32" t="s">
        <v>620</v>
      </c>
      <c r="E320" s="32" t="s">
        <v>3511</v>
      </c>
      <c r="F320" s="32" t="s">
        <v>3511</v>
      </c>
      <c r="G320" s="32" t="s">
        <v>107</v>
      </c>
      <c r="H320" s="32" t="s">
        <v>3523</v>
      </c>
      <c r="I320" s="32" t="s">
        <v>3535</v>
      </c>
      <c r="J320" s="32" t="s">
        <v>153</v>
      </c>
      <c r="K320" s="32" t="s">
        <v>3536</v>
      </c>
      <c r="L320" s="32" t="s">
        <v>153</v>
      </c>
      <c r="M320" s="32" t="s">
        <v>153</v>
      </c>
      <c r="N320" s="32" t="s">
        <v>508</v>
      </c>
      <c r="O320" s="32" t="s">
        <v>153</v>
      </c>
      <c r="P320" s="32" t="s">
        <v>3537</v>
      </c>
      <c r="Q320" s="32" t="s">
        <v>3538</v>
      </c>
      <c r="R320" s="33" t="s">
        <v>3539</v>
      </c>
      <c r="S320" s="33" t="s">
        <v>290</v>
      </c>
      <c r="T320" s="32" t="s">
        <v>3540</v>
      </c>
      <c r="U320" s="32" t="s">
        <v>419</v>
      </c>
      <c r="V320" s="32" t="s">
        <v>3530</v>
      </c>
      <c r="W320" s="32" t="s">
        <v>163</v>
      </c>
      <c r="X320" s="32" t="s">
        <v>3101</v>
      </c>
      <c r="Y320" s="32" t="s">
        <v>165</v>
      </c>
      <c r="Z320" s="32" t="s">
        <v>166</v>
      </c>
      <c r="AA320" s="34">
        <f t="shared" si="24"/>
        <v>3</v>
      </c>
      <c r="AB320" s="34">
        <f t="shared" si="25"/>
        <v>10</v>
      </c>
      <c r="AC320" s="34">
        <f t="shared" si="26"/>
        <v>7</v>
      </c>
      <c r="AD320" s="34">
        <f t="shared" si="27"/>
        <v>20</v>
      </c>
      <c r="AE320" s="34">
        <v>1</v>
      </c>
      <c r="AF320" s="34" t="str">
        <f t="shared" si="28"/>
        <v>B</v>
      </c>
      <c r="AG320" s="35" t="s">
        <v>3541</v>
      </c>
      <c r="AH320" s="36">
        <f t="shared" si="29"/>
        <v>20.0032</v>
      </c>
    </row>
    <row r="321" spans="2:34" ht="23.25" x14ac:dyDescent="0.45">
      <c r="B321" s="32" t="s">
        <v>3542</v>
      </c>
      <c r="C321" s="32" t="s">
        <v>3543</v>
      </c>
      <c r="D321" s="32" t="s">
        <v>2098</v>
      </c>
      <c r="E321" s="32" t="s">
        <v>3544</v>
      </c>
      <c r="F321" s="32" t="s">
        <v>3511</v>
      </c>
      <c r="G321" s="32" t="s">
        <v>107</v>
      </c>
      <c r="H321" s="32" t="s">
        <v>3545</v>
      </c>
      <c r="I321" s="32" t="s">
        <v>3266</v>
      </c>
      <c r="J321" s="32" t="s">
        <v>153</v>
      </c>
      <c r="K321" s="32" t="s">
        <v>3546</v>
      </c>
      <c r="L321" s="32" t="s">
        <v>153</v>
      </c>
      <c r="M321" s="32" t="s">
        <v>153</v>
      </c>
      <c r="N321" s="32" t="s">
        <v>508</v>
      </c>
      <c r="O321" s="32" t="s">
        <v>153</v>
      </c>
      <c r="P321" s="32" t="s">
        <v>3547</v>
      </c>
      <c r="Q321" s="32" t="s">
        <v>3548</v>
      </c>
      <c r="R321" s="33" t="s">
        <v>3549</v>
      </c>
      <c r="S321" s="33"/>
      <c r="T321" s="32" t="s">
        <v>3550</v>
      </c>
      <c r="U321" s="32" t="s">
        <v>419</v>
      </c>
      <c r="V321" s="32" t="s">
        <v>3530</v>
      </c>
      <c r="W321" s="32" t="s">
        <v>163</v>
      </c>
      <c r="X321" s="32" t="s">
        <v>3101</v>
      </c>
      <c r="Y321" s="32" t="s">
        <v>165</v>
      </c>
      <c r="Z321" s="32" t="s">
        <v>166</v>
      </c>
      <c r="AA321" s="34">
        <f t="shared" si="24"/>
        <v>0</v>
      </c>
      <c r="AB321" s="34">
        <f t="shared" si="25"/>
        <v>10</v>
      </c>
      <c r="AC321" s="34">
        <f t="shared" si="26"/>
        <v>4</v>
      </c>
      <c r="AD321" s="34">
        <f t="shared" si="27"/>
        <v>14</v>
      </c>
      <c r="AE321" s="34">
        <v>1</v>
      </c>
      <c r="AF321" s="34" t="str">
        <f t="shared" si="28"/>
        <v>C</v>
      </c>
      <c r="AG321" s="35" t="s">
        <v>3551</v>
      </c>
      <c r="AH321" s="36">
        <f t="shared" si="29"/>
        <v>14.003209999999999</v>
      </c>
    </row>
    <row r="322" spans="2:34" ht="23.25" x14ac:dyDescent="0.45">
      <c r="B322" s="32" t="s">
        <v>3552</v>
      </c>
      <c r="C322" s="32" t="s">
        <v>3553</v>
      </c>
      <c r="D322" s="32" t="s">
        <v>1503</v>
      </c>
      <c r="E322" s="32" t="s">
        <v>3511</v>
      </c>
      <c r="F322" s="32" t="s">
        <v>3511</v>
      </c>
      <c r="G322" s="32" t="s">
        <v>107</v>
      </c>
      <c r="H322" s="32" t="s">
        <v>3523</v>
      </c>
      <c r="I322" s="32" t="s">
        <v>3266</v>
      </c>
      <c r="J322" s="32" t="s">
        <v>153</v>
      </c>
      <c r="K322" s="32" t="s">
        <v>3554</v>
      </c>
      <c r="L322" s="32" t="s">
        <v>153</v>
      </c>
      <c r="M322" s="32" t="s">
        <v>153</v>
      </c>
      <c r="N322" s="32" t="s">
        <v>508</v>
      </c>
      <c r="O322" s="32" t="s">
        <v>153</v>
      </c>
      <c r="P322" s="32" t="s">
        <v>3555</v>
      </c>
      <c r="Q322" s="32" t="s">
        <v>3556</v>
      </c>
      <c r="R322" s="33" t="s">
        <v>3557</v>
      </c>
      <c r="S322" s="33"/>
      <c r="T322" s="32" t="s">
        <v>3558</v>
      </c>
      <c r="U322" s="32" t="s">
        <v>419</v>
      </c>
      <c r="V322" s="32" t="s">
        <v>153</v>
      </c>
      <c r="W322" s="32" t="s">
        <v>163</v>
      </c>
      <c r="X322" s="32" t="s">
        <v>3101</v>
      </c>
      <c r="Y322" s="32" t="s">
        <v>165</v>
      </c>
      <c r="Z322" s="32" t="s">
        <v>166</v>
      </c>
      <c r="AA322" s="34">
        <f t="shared" si="24"/>
        <v>0</v>
      </c>
      <c r="AB322" s="34">
        <f t="shared" si="25"/>
        <v>10</v>
      </c>
      <c r="AC322" s="34">
        <f t="shared" si="26"/>
        <v>4</v>
      </c>
      <c r="AD322" s="34">
        <f t="shared" si="27"/>
        <v>14</v>
      </c>
      <c r="AE322" s="34">
        <v>1</v>
      </c>
      <c r="AF322" s="34" t="str">
        <f t="shared" si="28"/>
        <v>C</v>
      </c>
      <c r="AG322" s="35" t="s">
        <v>3559</v>
      </c>
      <c r="AH322" s="36">
        <f t="shared" si="29"/>
        <v>14.003220000000001</v>
      </c>
    </row>
    <row r="323" spans="2:34" ht="46.5" x14ac:dyDescent="0.45">
      <c r="B323" s="32" t="s">
        <v>3560</v>
      </c>
      <c r="C323" s="32" t="s">
        <v>3561</v>
      </c>
      <c r="D323" s="32" t="s">
        <v>2786</v>
      </c>
      <c r="E323" s="32" t="s">
        <v>3562</v>
      </c>
      <c r="F323" s="32" t="s">
        <v>3562</v>
      </c>
      <c r="G323" s="32" t="s">
        <v>107</v>
      </c>
      <c r="H323" s="32" t="s">
        <v>3563</v>
      </c>
      <c r="I323" s="32" t="s">
        <v>3266</v>
      </c>
      <c r="J323" s="32" t="s">
        <v>153</v>
      </c>
      <c r="K323" s="32" t="s">
        <v>3564</v>
      </c>
      <c r="L323" s="32" t="s">
        <v>153</v>
      </c>
      <c r="M323" s="32" t="s">
        <v>153</v>
      </c>
      <c r="N323" s="32" t="s">
        <v>3195</v>
      </c>
      <c r="O323" s="32" t="s">
        <v>153</v>
      </c>
      <c r="P323" s="32" t="s">
        <v>3565</v>
      </c>
      <c r="Q323" s="32" t="s">
        <v>3566</v>
      </c>
      <c r="R323" s="33" t="s">
        <v>3567</v>
      </c>
      <c r="S323" s="33" t="s">
        <v>450</v>
      </c>
      <c r="T323" s="32" t="s">
        <v>3568</v>
      </c>
      <c r="U323" s="32" t="s">
        <v>161</v>
      </c>
      <c r="V323" s="32" t="s">
        <v>3569</v>
      </c>
      <c r="W323" s="32" t="s">
        <v>967</v>
      </c>
      <c r="X323" s="32" t="s">
        <v>3101</v>
      </c>
      <c r="Y323" s="32" t="s">
        <v>3570</v>
      </c>
      <c r="Z323" s="32" t="s">
        <v>166</v>
      </c>
      <c r="AA323" s="34">
        <f t="shared" si="24"/>
        <v>3</v>
      </c>
      <c r="AB323" s="34">
        <f t="shared" si="25"/>
        <v>10</v>
      </c>
      <c r="AC323" s="34">
        <f t="shared" si="26"/>
        <v>10</v>
      </c>
      <c r="AD323" s="34">
        <f t="shared" si="27"/>
        <v>23</v>
      </c>
      <c r="AE323" s="34">
        <v>2</v>
      </c>
      <c r="AF323" s="34" t="str">
        <f t="shared" si="28"/>
        <v>B</v>
      </c>
      <c r="AG323" s="35" t="s">
        <v>3571</v>
      </c>
      <c r="AH323" s="36">
        <f t="shared" si="29"/>
        <v>23.003229999999999</v>
      </c>
    </row>
    <row r="324" spans="2:34" ht="23.25" x14ac:dyDescent="0.45">
      <c r="B324" s="32" t="s">
        <v>3572</v>
      </c>
      <c r="C324" s="32" t="s">
        <v>3573</v>
      </c>
      <c r="D324" s="32" t="s">
        <v>2098</v>
      </c>
      <c r="E324" s="32" t="s">
        <v>3574</v>
      </c>
      <c r="F324" s="32" t="s">
        <v>3562</v>
      </c>
      <c r="G324" s="32" t="s">
        <v>107</v>
      </c>
      <c r="H324" s="32" t="s">
        <v>3575</v>
      </c>
      <c r="I324" s="32" t="s">
        <v>3266</v>
      </c>
      <c r="J324" s="32" t="s">
        <v>153</v>
      </c>
      <c r="K324" s="32" t="s">
        <v>3576</v>
      </c>
      <c r="L324" s="32" t="s">
        <v>153</v>
      </c>
      <c r="M324" s="32" t="s">
        <v>153</v>
      </c>
      <c r="N324" s="32" t="s">
        <v>508</v>
      </c>
      <c r="O324" s="32" t="s">
        <v>153</v>
      </c>
      <c r="P324" s="32" t="s">
        <v>3577</v>
      </c>
      <c r="Q324" s="32" t="s">
        <v>3578</v>
      </c>
      <c r="R324" s="33" t="s">
        <v>3579</v>
      </c>
      <c r="S324" s="33"/>
      <c r="T324" s="32" t="s">
        <v>3580</v>
      </c>
      <c r="U324" s="32" t="s">
        <v>419</v>
      </c>
      <c r="V324" s="32" t="s">
        <v>153</v>
      </c>
      <c r="W324" s="32" t="s">
        <v>163</v>
      </c>
      <c r="X324" s="32" t="s">
        <v>3101</v>
      </c>
      <c r="Y324" s="32" t="s">
        <v>165</v>
      </c>
      <c r="Z324" s="32" t="s">
        <v>166</v>
      </c>
      <c r="AA324" s="34">
        <f t="shared" si="24"/>
        <v>0</v>
      </c>
      <c r="AB324" s="34">
        <f t="shared" si="25"/>
        <v>10</v>
      </c>
      <c r="AC324" s="34">
        <f t="shared" si="26"/>
        <v>4</v>
      </c>
      <c r="AD324" s="34">
        <f t="shared" si="27"/>
        <v>14</v>
      </c>
      <c r="AE324" s="34">
        <v>1</v>
      </c>
      <c r="AF324" s="34" t="str">
        <f t="shared" si="28"/>
        <v>C</v>
      </c>
      <c r="AG324" s="35" t="s">
        <v>3581</v>
      </c>
      <c r="AH324" s="36">
        <f t="shared" si="29"/>
        <v>14.00324</v>
      </c>
    </row>
    <row r="325" spans="2:34" ht="23.25" x14ac:dyDescent="0.45">
      <c r="B325" s="32" t="s">
        <v>3582</v>
      </c>
      <c r="C325" s="32" t="s">
        <v>3583</v>
      </c>
      <c r="D325" s="32" t="s">
        <v>2065</v>
      </c>
      <c r="E325" s="32" t="s">
        <v>3562</v>
      </c>
      <c r="F325" s="32" t="s">
        <v>3562</v>
      </c>
      <c r="G325" s="32" t="s">
        <v>107</v>
      </c>
      <c r="H325" s="32" t="s">
        <v>3563</v>
      </c>
      <c r="I325" s="32" t="s">
        <v>3266</v>
      </c>
      <c r="J325" s="32" t="s">
        <v>153</v>
      </c>
      <c r="K325" s="32" t="s">
        <v>3584</v>
      </c>
      <c r="L325" s="32" t="s">
        <v>153</v>
      </c>
      <c r="M325" s="32" t="s">
        <v>153</v>
      </c>
      <c r="N325" s="32" t="s">
        <v>508</v>
      </c>
      <c r="O325" s="32" t="s">
        <v>153</v>
      </c>
      <c r="P325" s="32" t="s">
        <v>3585</v>
      </c>
      <c r="Q325" s="32" t="s">
        <v>3586</v>
      </c>
      <c r="R325" s="33" t="s">
        <v>3587</v>
      </c>
      <c r="S325" s="33"/>
      <c r="T325" s="32" t="s">
        <v>3588</v>
      </c>
      <c r="U325" s="32" t="s">
        <v>419</v>
      </c>
      <c r="V325" s="32" t="s">
        <v>153</v>
      </c>
      <c r="W325" s="32" t="s">
        <v>163</v>
      </c>
      <c r="X325" s="32" t="s">
        <v>3101</v>
      </c>
      <c r="Y325" s="32" t="s">
        <v>165</v>
      </c>
      <c r="Z325" s="32" t="s">
        <v>166</v>
      </c>
      <c r="AA325" s="34">
        <f t="shared" si="24"/>
        <v>0</v>
      </c>
      <c r="AB325" s="34">
        <f t="shared" si="25"/>
        <v>10</v>
      </c>
      <c r="AC325" s="34">
        <f t="shared" si="26"/>
        <v>4</v>
      </c>
      <c r="AD325" s="34">
        <f t="shared" si="27"/>
        <v>14</v>
      </c>
      <c r="AE325" s="34">
        <v>1</v>
      </c>
      <c r="AF325" s="34" t="str">
        <f t="shared" si="28"/>
        <v>C</v>
      </c>
      <c r="AG325" s="35" t="s">
        <v>3589</v>
      </c>
      <c r="AH325" s="36">
        <f t="shared" si="29"/>
        <v>14.00325</v>
      </c>
    </row>
    <row r="326" spans="2:34" x14ac:dyDescent="0.45">
      <c r="B326" s="32" t="s">
        <v>3590</v>
      </c>
      <c r="C326" s="32" t="s">
        <v>3591</v>
      </c>
      <c r="D326" s="32" t="s">
        <v>2736</v>
      </c>
      <c r="E326" s="32" t="s">
        <v>3562</v>
      </c>
      <c r="F326" s="32" t="s">
        <v>3562</v>
      </c>
      <c r="G326" s="32" t="s">
        <v>107</v>
      </c>
      <c r="H326" s="32" t="s">
        <v>3563</v>
      </c>
      <c r="I326" s="32" t="s">
        <v>3266</v>
      </c>
      <c r="J326" s="32" t="s">
        <v>153</v>
      </c>
      <c r="K326" s="32" t="s">
        <v>3592</v>
      </c>
      <c r="L326" s="32" t="s">
        <v>153</v>
      </c>
      <c r="M326" s="32" t="s">
        <v>153</v>
      </c>
      <c r="N326" s="32" t="s">
        <v>508</v>
      </c>
      <c r="O326" s="32" t="s">
        <v>153</v>
      </c>
      <c r="P326" s="32" t="s">
        <v>3593</v>
      </c>
      <c r="Q326" s="32" t="s">
        <v>3594</v>
      </c>
      <c r="R326" s="33" t="s">
        <v>3595</v>
      </c>
      <c r="S326" s="33" t="s">
        <v>290</v>
      </c>
      <c r="T326" s="32" t="s">
        <v>218</v>
      </c>
      <c r="U326" s="32" t="s">
        <v>419</v>
      </c>
      <c r="V326" s="32" t="s">
        <v>153</v>
      </c>
      <c r="W326" s="32" t="s">
        <v>163</v>
      </c>
      <c r="X326" s="32" t="s">
        <v>3101</v>
      </c>
      <c r="Y326" s="32" t="s">
        <v>165</v>
      </c>
      <c r="Z326" s="32" t="s">
        <v>166</v>
      </c>
      <c r="AA326" s="34">
        <f t="shared" si="24"/>
        <v>3</v>
      </c>
      <c r="AB326" s="34">
        <f t="shared" si="25"/>
        <v>10</v>
      </c>
      <c r="AC326" s="34">
        <f t="shared" si="26"/>
        <v>7</v>
      </c>
      <c r="AD326" s="34">
        <f t="shared" si="27"/>
        <v>20</v>
      </c>
      <c r="AE326" s="34">
        <v>1</v>
      </c>
      <c r="AF326" s="34" t="str">
        <f t="shared" si="28"/>
        <v>B</v>
      </c>
      <c r="AG326" s="35" t="s">
        <v>3596</v>
      </c>
      <c r="AH326" s="36">
        <f t="shared" si="29"/>
        <v>20.003260000000001</v>
      </c>
    </row>
    <row r="327" spans="2:34" ht="23.25" x14ac:dyDescent="0.45">
      <c r="B327" s="32" t="s">
        <v>3597</v>
      </c>
      <c r="C327" s="32" t="s">
        <v>3598</v>
      </c>
      <c r="D327" s="32" t="s">
        <v>2786</v>
      </c>
      <c r="E327" s="32" t="s">
        <v>3599</v>
      </c>
      <c r="F327" s="32" t="s">
        <v>3599</v>
      </c>
      <c r="G327" s="32" t="s">
        <v>107</v>
      </c>
      <c r="H327" s="32" t="s">
        <v>3600</v>
      </c>
      <c r="I327" s="32" t="s">
        <v>3266</v>
      </c>
      <c r="J327" s="32" t="s">
        <v>153</v>
      </c>
      <c r="K327" s="32" t="s">
        <v>3601</v>
      </c>
      <c r="L327" s="32" t="s">
        <v>153</v>
      </c>
      <c r="M327" s="32" t="s">
        <v>153</v>
      </c>
      <c r="N327" s="32" t="s">
        <v>3195</v>
      </c>
      <c r="O327" s="32" t="s">
        <v>153</v>
      </c>
      <c r="P327" s="32" t="s">
        <v>3602</v>
      </c>
      <c r="Q327" s="32" t="s">
        <v>3603</v>
      </c>
      <c r="R327" s="33" t="s">
        <v>3604</v>
      </c>
      <c r="S327" s="33" t="s">
        <v>290</v>
      </c>
      <c r="T327" s="32" t="s">
        <v>3458</v>
      </c>
      <c r="U327" s="32" t="s">
        <v>161</v>
      </c>
      <c r="V327" s="32" t="s">
        <v>153</v>
      </c>
      <c r="W327" s="32" t="s">
        <v>163</v>
      </c>
      <c r="X327" s="32" t="s">
        <v>3101</v>
      </c>
      <c r="Y327" s="32" t="s">
        <v>165</v>
      </c>
      <c r="Z327" s="32" t="s">
        <v>166</v>
      </c>
      <c r="AA327" s="34">
        <f t="shared" si="24"/>
        <v>3</v>
      </c>
      <c r="AB327" s="34">
        <f t="shared" si="25"/>
        <v>10</v>
      </c>
      <c r="AC327" s="34">
        <f t="shared" si="26"/>
        <v>7</v>
      </c>
      <c r="AD327" s="34">
        <f t="shared" si="27"/>
        <v>20</v>
      </c>
      <c r="AE327" s="34">
        <v>1</v>
      </c>
      <c r="AF327" s="34" t="str">
        <f t="shared" si="28"/>
        <v>B</v>
      </c>
      <c r="AG327" s="35" t="s">
        <v>3605</v>
      </c>
      <c r="AH327" s="36">
        <f t="shared" si="29"/>
        <v>20.003270000000001</v>
      </c>
    </row>
    <row r="328" spans="2:34" ht="23.25" x14ac:dyDescent="0.45">
      <c r="B328" s="32" t="s">
        <v>3606</v>
      </c>
      <c r="C328" s="32" t="s">
        <v>3607</v>
      </c>
      <c r="D328" s="32" t="s">
        <v>2098</v>
      </c>
      <c r="E328" s="32" t="s">
        <v>3608</v>
      </c>
      <c r="F328" s="32" t="s">
        <v>3599</v>
      </c>
      <c r="G328" s="32" t="s">
        <v>107</v>
      </c>
      <c r="H328" s="32" t="s">
        <v>3609</v>
      </c>
      <c r="I328" s="32" t="s">
        <v>3266</v>
      </c>
      <c r="J328" s="32" t="s">
        <v>153</v>
      </c>
      <c r="K328" s="32" t="s">
        <v>3610</v>
      </c>
      <c r="L328" s="32" t="s">
        <v>153</v>
      </c>
      <c r="M328" s="32" t="s">
        <v>153</v>
      </c>
      <c r="N328" s="32" t="s">
        <v>508</v>
      </c>
      <c r="O328" s="32" t="s">
        <v>153</v>
      </c>
      <c r="P328" s="32" t="s">
        <v>3611</v>
      </c>
      <c r="Q328" s="32" t="s">
        <v>3612</v>
      </c>
      <c r="R328" s="33" t="s">
        <v>3613</v>
      </c>
      <c r="S328" s="33"/>
      <c r="T328" s="32" t="s">
        <v>3614</v>
      </c>
      <c r="U328" s="32" t="s">
        <v>419</v>
      </c>
      <c r="V328" s="32" t="s">
        <v>153</v>
      </c>
      <c r="W328" s="32" t="s">
        <v>163</v>
      </c>
      <c r="X328" s="32" t="s">
        <v>3101</v>
      </c>
      <c r="Y328" s="32" t="s">
        <v>165</v>
      </c>
      <c r="Z328" s="32" t="s">
        <v>166</v>
      </c>
      <c r="AA328" s="34">
        <f t="shared" si="24"/>
        <v>0</v>
      </c>
      <c r="AB328" s="34">
        <f t="shared" si="25"/>
        <v>10</v>
      </c>
      <c r="AC328" s="34">
        <f t="shared" si="26"/>
        <v>4</v>
      </c>
      <c r="AD328" s="34">
        <f t="shared" si="27"/>
        <v>14</v>
      </c>
      <c r="AE328" s="34">
        <v>1</v>
      </c>
      <c r="AF328" s="34" t="str">
        <f t="shared" si="28"/>
        <v>C</v>
      </c>
      <c r="AG328" s="35" t="s">
        <v>3615</v>
      </c>
      <c r="AH328" s="36">
        <f t="shared" si="29"/>
        <v>14.00328</v>
      </c>
    </row>
    <row r="329" spans="2:34" ht="23.25" x14ac:dyDescent="0.45">
      <c r="B329" s="32" t="s">
        <v>3616</v>
      </c>
      <c r="C329" s="32" t="s">
        <v>3617</v>
      </c>
      <c r="D329" s="32" t="s">
        <v>1361</v>
      </c>
      <c r="E329" s="32" t="s">
        <v>3599</v>
      </c>
      <c r="F329" s="32" t="s">
        <v>3599</v>
      </c>
      <c r="G329" s="32" t="s">
        <v>107</v>
      </c>
      <c r="H329" s="32" t="s">
        <v>3600</v>
      </c>
      <c r="I329" s="32" t="s">
        <v>3266</v>
      </c>
      <c r="J329" s="32" t="s">
        <v>153</v>
      </c>
      <c r="K329" s="32" t="s">
        <v>3618</v>
      </c>
      <c r="L329" s="32" t="s">
        <v>153</v>
      </c>
      <c r="M329" s="32" t="s">
        <v>153</v>
      </c>
      <c r="N329" s="32" t="s">
        <v>508</v>
      </c>
      <c r="O329" s="32" t="s">
        <v>153</v>
      </c>
      <c r="P329" s="32" t="s">
        <v>3619</v>
      </c>
      <c r="Q329" s="32" t="s">
        <v>3620</v>
      </c>
      <c r="R329" s="33" t="s">
        <v>3621</v>
      </c>
      <c r="S329" s="33" t="s">
        <v>290</v>
      </c>
      <c r="T329" s="32" t="s">
        <v>218</v>
      </c>
      <c r="U329" s="32" t="s">
        <v>419</v>
      </c>
      <c r="V329" s="32" t="s">
        <v>153</v>
      </c>
      <c r="W329" s="32" t="s">
        <v>163</v>
      </c>
      <c r="X329" s="32" t="s">
        <v>3101</v>
      </c>
      <c r="Y329" s="32" t="s">
        <v>165</v>
      </c>
      <c r="Z329" s="32" t="s">
        <v>166</v>
      </c>
      <c r="AA329" s="34">
        <f t="shared" si="24"/>
        <v>3</v>
      </c>
      <c r="AB329" s="34">
        <f t="shared" si="25"/>
        <v>10</v>
      </c>
      <c r="AC329" s="34">
        <f t="shared" si="26"/>
        <v>7</v>
      </c>
      <c r="AD329" s="34">
        <f t="shared" si="27"/>
        <v>20</v>
      </c>
      <c r="AE329" s="34">
        <v>1</v>
      </c>
      <c r="AF329" s="34" t="str">
        <f t="shared" si="28"/>
        <v>B</v>
      </c>
      <c r="AG329" s="35" t="s">
        <v>3622</v>
      </c>
      <c r="AH329" s="36">
        <f t="shared" si="29"/>
        <v>20.00329</v>
      </c>
    </row>
    <row r="330" spans="2:34" x14ac:dyDescent="0.45">
      <c r="B330" s="32" t="s">
        <v>3623</v>
      </c>
      <c r="C330" s="32" t="s">
        <v>3624</v>
      </c>
      <c r="D330" s="32" t="s">
        <v>1503</v>
      </c>
      <c r="E330" s="32" t="s">
        <v>3625</v>
      </c>
      <c r="F330" s="32" t="s">
        <v>3599</v>
      </c>
      <c r="G330" s="32" t="s">
        <v>107</v>
      </c>
      <c r="H330" s="32" t="s">
        <v>3626</v>
      </c>
      <c r="I330" s="32" t="s">
        <v>3266</v>
      </c>
      <c r="J330" s="32" t="s">
        <v>153</v>
      </c>
      <c r="K330" s="32" t="s">
        <v>3627</v>
      </c>
      <c r="L330" s="32" t="s">
        <v>153</v>
      </c>
      <c r="M330" s="32" t="s">
        <v>153</v>
      </c>
      <c r="N330" s="32" t="s">
        <v>508</v>
      </c>
      <c r="O330" s="32" t="s">
        <v>153</v>
      </c>
      <c r="P330" s="32" t="s">
        <v>3628</v>
      </c>
      <c r="Q330" s="32" t="s">
        <v>3629</v>
      </c>
      <c r="R330" s="33" t="s">
        <v>3630</v>
      </c>
      <c r="S330" s="33"/>
      <c r="T330" s="32" t="s">
        <v>3631</v>
      </c>
      <c r="U330" s="32" t="s">
        <v>419</v>
      </c>
      <c r="V330" s="32" t="s">
        <v>153</v>
      </c>
      <c r="W330" s="32" t="s">
        <v>163</v>
      </c>
      <c r="X330" s="32" t="s">
        <v>3101</v>
      </c>
      <c r="Y330" s="32" t="s">
        <v>165</v>
      </c>
      <c r="Z330" s="32" t="s">
        <v>166</v>
      </c>
      <c r="AA330" s="34">
        <f t="shared" ref="AA330:AA391" si="30">MIN(10,IF(N330="Oui",4,0)+IF(OR(O330="Oui",O330="Très probable"),3,0)+IF(OR(ISNUMBER(SEARCH("Linguistico",D330)),ISNUMBER(SEARCH("Classico",D330))),2,0)+IF(ISNUMBER(SEARCH("Liceo",D330)),1,0))</f>
        <v>0</v>
      </c>
      <c r="AB330" s="34">
        <f t="shared" ref="AB330:AB391" si="31">MIN(10,IF(K330&lt;&gt;"",3,0)+IF(J330&lt;&gt;"",3,0)+IF(I330&lt;&gt;"",2,0)+IF(L330&lt;&gt;"",2,0))</f>
        <v>10</v>
      </c>
      <c r="AC330" s="34">
        <f t="shared" ref="AC330:AC391" si="32">MIN(10,IF(S330&lt;&gt;"",3,0)+IF(AND(X330&lt;&gt;"",X330&lt;&gt;"À renseigner"),4,0)+IF(AND(Y330&lt;&gt;"",Y330&lt;&gt;"Aucun"),3,0))</f>
        <v>4</v>
      </c>
      <c r="AD330" s="34">
        <f t="shared" ref="AD330:AD393" si="33">AA330+AB330+AC330</f>
        <v>14</v>
      </c>
      <c r="AE330" s="34">
        <v>1</v>
      </c>
      <c r="AF330" s="34" t="str">
        <f t="shared" ref="AF330:AF393" si="34">IF(AD330="","",IF(AND(AD330&gt;=24,AE330&gt;=2),"A",IF(AD330&gt;=19,"B",IF(AD330&gt;=14,"C","D"))))</f>
        <v>C</v>
      </c>
      <c r="AG330" s="35" t="s">
        <v>3632</v>
      </c>
      <c r="AH330" s="36">
        <f t="shared" ref="AH330:AH391" si="35">AD330+ROW()/100000</f>
        <v>14.003299999999999</v>
      </c>
    </row>
    <row r="331" spans="2:34" ht="23.25" x14ac:dyDescent="0.45">
      <c r="B331" s="32" t="s">
        <v>3633</v>
      </c>
      <c r="C331" s="32" t="s">
        <v>3634</v>
      </c>
      <c r="D331" s="32" t="s">
        <v>2786</v>
      </c>
      <c r="E331" s="32" t="s">
        <v>3635</v>
      </c>
      <c r="F331" s="32" t="s">
        <v>3635</v>
      </c>
      <c r="G331" s="32" t="s">
        <v>107</v>
      </c>
      <c r="H331" s="32" t="s">
        <v>3636</v>
      </c>
      <c r="I331" s="32" t="s">
        <v>3266</v>
      </c>
      <c r="J331" s="32" t="s">
        <v>153</v>
      </c>
      <c r="K331" s="32" t="s">
        <v>3637</v>
      </c>
      <c r="L331" s="32" t="s">
        <v>153</v>
      </c>
      <c r="M331" s="32" t="s">
        <v>153</v>
      </c>
      <c r="N331" s="32" t="s">
        <v>3195</v>
      </c>
      <c r="O331" s="32" t="s">
        <v>153</v>
      </c>
      <c r="P331" s="32" t="s">
        <v>3638</v>
      </c>
      <c r="Q331" s="32" t="s">
        <v>3639</v>
      </c>
      <c r="R331" s="33" t="s">
        <v>3640</v>
      </c>
      <c r="S331" s="33" t="s">
        <v>290</v>
      </c>
      <c r="T331" s="32" t="s">
        <v>3458</v>
      </c>
      <c r="U331" s="32" t="s">
        <v>161</v>
      </c>
      <c r="V331" s="32" t="s">
        <v>153</v>
      </c>
      <c r="W331" s="32" t="s">
        <v>163</v>
      </c>
      <c r="X331" s="32" t="s">
        <v>3101</v>
      </c>
      <c r="Y331" s="32" t="s">
        <v>165</v>
      </c>
      <c r="Z331" s="32" t="s">
        <v>166</v>
      </c>
      <c r="AA331" s="34">
        <f t="shared" si="30"/>
        <v>3</v>
      </c>
      <c r="AB331" s="34">
        <f t="shared" si="31"/>
        <v>10</v>
      </c>
      <c r="AC331" s="34">
        <f t="shared" si="32"/>
        <v>7</v>
      </c>
      <c r="AD331" s="34">
        <f t="shared" si="33"/>
        <v>20</v>
      </c>
      <c r="AE331" s="34">
        <v>1</v>
      </c>
      <c r="AF331" s="34" t="str">
        <f t="shared" si="34"/>
        <v>B</v>
      </c>
      <c r="AG331" s="35" t="s">
        <v>3641</v>
      </c>
      <c r="AH331" s="36">
        <f t="shared" si="35"/>
        <v>20.003309999999999</v>
      </c>
    </row>
    <row r="332" spans="2:34" ht="23.25" x14ac:dyDescent="0.45">
      <c r="B332" s="32" t="s">
        <v>3642</v>
      </c>
      <c r="C332" s="32" t="s">
        <v>3643</v>
      </c>
      <c r="D332" s="32" t="s">
        <v>2098</v>
      </c>
      <c r="E332" s="32" t="s">
        <v>3635</v>
      </c>
      <c r="F332" s="32" t="s">
        <v>3635</v>
      </c>
      <c r="G332" s="32" t="s">
        <v>107</v>
      </c>
      <c r="H332" s="32" t="s">
        <v>3636</v>
      </c>
      <c r="I332" s="32" t="s">
        <v>3644</v>
      </c>
      <c r="J332" s="32" t="s">
        <v>153</v>
      </c>
      <c r="K332" s="32" t="s">
        <v>3645</v>
      </c>
      <c r="L332" s="32" t="s">
        <v>153</v>
      </c>
      <c r="M332" s="32" t="s">
        <v>153</v>
      </c>
      <c r="N332" s="32" t="s">
        <v>508</v>
      </c>
      <c r="O332" s="32" t="s">
        <v>153</v>
      </c>
      <c r="P332" s="32" t="s">
        <v>3646</v>
      </c>
      <c r="Q332" s="32" t="s">
        <v>3647</v>
      </c>
      <c r="R332" s="33" t="s">
        <v>3648</v>
      </c>
      <c r="S332" s="33"/>
      <c r="T332" s="32" t="s">
        <v>3649</v>
      </c>
      <c r="U332" s="32" t="s">
        <v>161</v>
      </c>
      <c r="V332" s="32" t="s">
        <v>3530</v>
      </c>
      <c r="W332" s="32" t="s">
        <v>163</v>
      </c>
      <c r="X332" s="32" t="s">
        <v>3101</v>
      </c>
      <c r="Y332" s="32" t="s">
        <v>165</v>
      </c>
      <c r="Z332" s="32" t="s">
        <v>166</v>
      </c>
      <c r="AA332" s="34">
        <f t="shared" si="30"/>
        <v>0</v>
      </c>
      <c r="AB332" s="34">
        <f t="shared" si="31"/>
        <v>10</v>
      </c>
      <c r="AC332" s="34">
        <f t="shared" si="32"/>
        <v>4</v>
      </c>
      <c r="AD332" s="34">
        <f t="shared" si="33"/>
        <v>14</v>
      </c>
      <c r="AE332" s="34">
        <v>1</v>
      </c>
      <c r="AF332" s="34" t="str">
        <f t="shared" si="34"/>
        <v>C</v>
      </c>
      <c r="AG332" s="35" t="s">
        <v>3650</v>
      </c>
      <c r="AH332" s="36">
        <f t="shared" si="35"/>
        <v>14.00332</v>
      </c>
    </row>
    <row r="333" spans="2:34" ht="23.25" x14ac:dyDescent="0.45">
      <c r="B333" s="32" t="s">
        <v>3651</v>
      </c>
      <c r="C333" s="32" t="s">
        <v>3652</v>
      </c>
      <c r="D333" s="32" t="s">
        <v>1503</v>
      </c>
      <c r="E333" s="32" t="s">
        <v>3635</v>
      </c>
      <c r="F333" s="32" t="s">
        <v>3635</v>
      </c>
      <c r="G333" s="32" t="s">
        <v>107</v>
      </c>
      <c r="H333" s="32" t="s">
        <v>3636</v>
      </c>
      <c r="I333" s="32" t="s">
        <v>3266</v>
      </c>
      <c r="J333" s="32" t="s">
        <v>153</v>
      </c>
      <c r="K333" s="32" t="s">
        <v>3653</v>
      </c>
      <c r="L333" s="32" t="s">
        <v>153</v>
      </c>
      <c r="M333" s="32" t="s">
        <v>153</v>
      </c>
      <c r="N333" s="32" t="s">
        <v>508</v>
      </c>
      <c r="O333" s="32" t="s">
        <v>153</v>
      </c>
      <c r="P333" s="32" t="s">
        <v>3654</v>
      </c>
      <c r="Q333" s="32" t="s">
        <v>3655</v>
      </c>
      <c r="R333" s="33" t="s">
        <v>3656</v>
      </c>
      <c r="S333" s="33"/>
      <c r="T333" s="32" t="s">
        <v>3657</v>
      </c>
      <c r="U333" s="32" t="s">
        <v>419</v>
      </c>
      <c r="V333" s="32" t="s">
        <v>153</v>
      </c>
      <c r="W333" s="32" t="s">
        <v>163</v>
      </c>
      <c r="X333" s="32" t="s">
        <v>3101</v>
      </c>
      <c r="Y333" s="32" t="s">
        <v>165</v>
      </c>
      <c r="Z333" s="32" t="s">
        <v>166</v>
      </c>
      <c r="AA333" s="34">
        <f t="shared" si="30"/>
        <v>0</v>
      </c>
      <c r="AB333" s="34">
        <f t="shared" si="31"/>
        <v>10</v>
      </c>
      <c r="AC333" s="34">
        <f t="shared" si="32"/>
        <v>4</v>
      </c>
      <c r="AD333" s="34">
        <f t="shared" si="33"/>
        <v>14</v>
      </c>
      <c r="AE333" s="34">
        <v>1</v>
      </c>
      <c r="AF333" s="34" t="str">
        <f t="shared" si="34"/>
        <v>C</v>
      </c>
      <c r="AG333" s="35" t="s">
        <v>3658</v>
      </c>
      <c r="AH333" s="36">
        <f t="shared" si="35"/>
        <v>14.00333</v>
      </c>
    </row>
    <row r="334" spans="2:34" ht="46.5" x14ac:dyDescent="0.45">
      <c r="B334" s="32" t="s">
        <v>3659</v>
      </c>
      <c r="C334" s="32" t="s">
        <v>3660</v>
      </c>
      <c r="D334" s="32" t="s">
        <v>3661</v>
      </c>
      <c r="E334" s="32" t="s">
        <v>3662</v>
      </c>
      <c r="F334" s="32" t="s">
        <v>3662</v>
      </c>
      <c r="G334" s="32" t="s">
        <v>108</v>
      </c>
      <c r="H334" s="32" t="s">
        <v>3663</v>
      </c>
      <c r="I334" s="32" t="s">
        <v>3664</v>
      </c>
      <c r="J334" s="32" t="s">
        <v>153</v>
      </c>
      <c r="K334" s="32" t="s">
        <v>3665</v>
      </c>
      <c r="L334" s="32" t="s">
        <v>3666</v>
      </c>
      <c r="M334" s="32" t="s">
        <v>3667</v>
      </c>
      <c r="N334" s="32" t="s">
        <v>3195</v>
      </c>
      <c r="O334" s="32" t="s">
        <v>153</v>
      </c>
      <c r="P334" s="32" t="s">
        <v>3668</v>
      </c>
      <c r="Q334" s="32" t="s">
        <v>3669</v>
      </c>
      <c r="R334" s="33" t="s">
        <v>3670</v>
      </c>
      <c r="S334" s="33" t="s">
        <v>423</v>
      </c>
      <c r="T334" s="32" t="s">
        <v>3671</v>
      </c>
      <c r="U334" s="32" t="s">
        <v>161</v>
      </c>
      <c r="V334" s="32" t="s">
        <v>3672</v>
      </c>
      <c r="W334" s="32" t="s">
        <v>163</v>
      </c>
      <c r="X334" s="32" t="s">
        <v>153</v>
      </c>
      <c r="Y334" s="32" t="s">
        <v>165</v>
      </c>
      <c r="Z334" s="32" t="s">
        <v>166</v>
      </c>
      <c r="AA334" s="34">
        <f t="shared" si="30"/>
        <v>3</v>
      </c>
      <c r="AB334" s="34">
        <f t="shared" si="31"/>
        <v>10</v>
      </c>
      <c r="AC334" s="34">
        <f t="shared" si="32"/>
        <v>7</v>
      </c>
      <c r="AD334" s="34">
        <f t="shared" si="33"/>
        <v>20</v>
      </c>
      <c r="AE334" s="34">
        <v>1</v>
      </c>
      <c r="AF334" s="34" t="str">
        <f t="shared" si="34"/>
        <v>B</v>
      </c>
      <c r="AG334" s="35" t="s">
        <v>3673</v>
      </c>
      <c r="AH334" s="36">
        <f t="shared" si="35"/>
        <v>20.003340000000001</v>
      </c>
    </row>
    <row r="335" spans="2:34" ht="34.9" x14ac:dyDescent="0.45">
      <c r="B335" s="32" t="s">
        <v>3674</v>
      </c>
      <c r="C335" s="32" t="s">
        <v>3675</v>
      </c>
      <c r="D335" s="32" t="s">
        <v>3676</v>
      </c>
      <c r="E335" s="32" t="s">
        <v>3677</v>
      </c>
      <c r="F335" s="32" t="s">
        <v>3677</v>
      </c>
      <c r="G335" s="32" t="s">
        <v>108</v>
      </c>
      <c r="H335" s="32" t="s">
        <v>3678</v>
      </c>
      <c r="I335" s="32" t="s">
        <v>3679</v>
      </c>
      <c r="J335" s="32" t="s">
        <v>153</v>
      </c>
      <c r="K335" s="32" t="s">
        <v>3680</v>
      </c>
      <c r="L335" s="32" t="s">
        <v>3681</v>
      </c>
      <c r="M335" s="32" t="s">
        <v>153</v>
      </c>
      <c r="N335" s="32" t="s">
        <v>3195</v>
      </c>
      <c r="O335" s="32" t="s">
        <v>153</v>
      </c>
      <c r="P335" s="32" t="s">
        <v>3682</v>
      </c>
      <c r="Q335" s="32" t="s">
        <v>3683</v>
      </c>
      <c r="R335" s="33" t="s">
        <v>3684</v>
      </c>
      <c r="S335" s="33" t="s">
        <v>290</v>
      </c>
      <c r="T335" s="32" t="s">
        <v>3685</v>
      </c>
      <c r="U335" s="32" t="s">
        <v>161</v>
      </c>
      <c r="V335" s="32" t="s">
        <v>3686</v>
      </c>
      <c r="W335" s="32" t="s">
        <v>163</v>
      </c>
      <c r="X335" s="32" t="s">
        <v>153</v>
      </c>
      <c r="Y335" s="32" t="s">
        <v>165</v>
      </c>
      <c r="Z335" s="32" t="s">
        <v>166</v>
      </c>
      <c r="AA335" s="34">
        <f t="shared" si="30"/>
        <v>3</v>
      </c>
      <c r="AB335" s="34">
        <f t="shared" si="31"/>
        <v>10</v>
      </c>
      <c r="AC335" s="34">
        <f t="shared" si="32"/>
        <v>7</v>
      </c>
      <c r="AD335" s="34">
        <f t="shared" si="33"/>
        <v>20</v>
      </c>
      <c r="AE335" s="34">
        <v>1</v>
      </c>
      <c r="AF335" s="34" t="str">
        <f t="shared" si="34"/>
        <v>B</v>
      </c>
      <c r="AG335" s="35" t="s">
        <v>3687</v>
      </c>
      <c r="AH335" s="36">
        <f t="shared" si="35"/>
        <v>20.003350000000001</v>
      </c>
    </row>
    <row r="336" spans="2:34" ht="34.9" x14ac:dyDescent="0.45">
      <c r="B336" s="32" t="s">
        <v>3688</v>
      </c>
      <c r="C336" s="32" t="s">
        <v>3689</v>
      </c>
      <c r="D336" s="32" t="s">
        <v>3690</v>
      </c>
      <c r="E336" s="32" t="s">
        <v>3691</v>
      </c>
      <c r="F336" s="32" t="s">
        <v>3677</v>
      </c>
      <c r="G336" s="32" t="s">
        <v>108</v>
      </c>
      <c r="H336" s="32" t="s">
        <v>3692</v>
      </c>
      <c r="I336" s="32" t="s">
        <v>3266</v>
      </c>
      <c r="J336" s="32" t="s">
        <v>153</v>
      </c>
      <c r="K336" s="32" t="s">
        <v>3693</v>
      </c>
      <c r="L336" s="32" t="s">
        <v>153</v>
      </c>
      <c r="M336" s="32" t="s">
        <v>153</v>
      </c>
      <c r="N336" s="32" t="s">
        <v>3195</v>
      </c>
      <c r="O336" s="32" t="s">
        <v>153</v>
      </c>
      <c r="P336" s="32" t="s">
        <v>3694</v>
      </c>
      <c r="Q336" s="32" t="s">
        <v>3695</v>
      </c>
      <c r="R336" s="33" t="s">
        <v>3696</v>
      </c>
      <c r="S336" s="33" t="s">
        <v>290</v>
      </c>
      <c r="T336" s="32" t="s">
        <v>3697</v>
      </c>
      <c r="U336" s="32" t="s">
        <v>161</v>
      </c>
      <c r="V336" s="32" t="s">
        <v>3686</v>
      </c>
      <c r="W336" s="32" t="s">
        <v>163</v>
      </c>
      <c r="X336" s="32" t="s">
        <v>153</v>
      </c>
      <c r="Y336" s="32" t="s">
        <v>165</v>
      </c>
      <c r="Z336" s="32" t="s">
        <v>166</v>
      </c>
      <c r="AA336" s="34">
        <f t="shared" si="30"/>
        <v>3</v>
      </c>
      <c r="AB336" s="34">
        <f t="shared" si="31"/>
        <v>10</v>
      </c>
      <c r="AC336" s="34">
        <f t="shared" si="32"/>
        <v>7</v>
      </c>
      <c r="AD336" s="34">
        <f t="shared" si="33"/>
        <v>20</v>
      </c>
      <c r="AE336" s="34">
        <v>1</v>
      </c>
      <c r="AF336" s="34" t="str">
        <f t="shared" si="34"/>
        <v>B</v>
      </c>
      <c r="AG336" s="35" t="s">
        <v>3698</v>
      </c>
      <c r="AH336" s="36">
        <f t="shared" si="35"/>
        <v>20.003360000000001</v>
      </c>
    </row>
    <row r="337" spans="2:34" ht="34.9" x14ac:dyDescent="0.45">
      <c r="B337" s="32" t="s">
        <v>3699</v>
      </c>
      <c r="C337" s="32" t="s">
        <v>3700</v>
      </c>
      <c r="D337" s="32" t="s">
        <v>2098</v>
      </c>
      <c r="E337" s="32" t="s">
        <v>3701</v>
      </c>
      <c r="F337" s="32" t="s">
        <v>3702</v>
      </c>
      <c r="G337" s="32" t="s">
        <v>108</v>
      </c>
      <c r="H337" s="32" t="s">
        <v>3703</v>
      </c>
      <c r="I337" s="32" t="s">
        <v>3266</v>
      </c>
      <c r="J337" s="32" t="s">
        <v>153</v>
      </c>
      <c r="K337" s="32" t="s">
        <v>3704</v>
      </c>
      <c r="L337" s="32" t="s">
        <v>153</v>
      </c>
      <c r="M337" s="32" t="s">
        <v>153</v>
      </c>
      <c r="N337" s="32" t="s">
        <v>508</v>
      </c>
      <c r="O337" s="32" t="s">
        <v>153</v>
      </c>
      <c r="P337" s="32" t="s">
        <v>3705</v>
      </c>
      <c r="Q337" s="32" t="s">
        <v>3706</v>
      </c>
      <c r="R337" s="33" t="s">
        <v>3707</v>
      </c>
      <c r="S337" s="33"/>
      <c r="T337" s="32" t="s">
        <v>3708</v>
      </c>
      <c r="U337" s="32" t="s">
        <v>419</v>
      </c>
      <c r="V337" s="32" t="s">
        <v>3709</v>
      </c>
      <c r="W337" s="32" t="s">
        <v>163</v>
      </c>
      <c r="X337" s="32" t="s">
        <v>153</v>
      </c>
      <c r="Y337" s="32" t="s">
        <v>165</v>
      </c>
      <c r="Z337" s="32" t="s">
        <v>166</v>
      </c>
      <c r="AA337" s="34">
        <f t="shared" si="30"/>
        <v>0</v>
      </c>
      <c r="AB337" s="34">
        <f t="shared" si="31"/>
        <v>10</v>
      </c>
      <c r="AC337" s="34">
        <f t="shared" si="32"/>
        <v>4</v>
      </c>
      <c r="AD337" s="34">
        <f t="shared" si="33"/>
        <v>14</v>
      </c>
      <c r="AE337" s="34">
        <v>1</v>
      </c>
      <c r="AF337" s="34" t="str">
        <f t="shared" si="34"/>
        <v>C</v>
      </c>
      <c r="AG337" s="35" t="s">
        <v>3710</v>
      </c>
      <c r="AH337" s="36">
        <f t="shared" si="35"/>
        <v>14.00337</v>
      </c>
    </row>
    <row r="338" spans="2:34" ht="23.25" x14ac:dyDescent="0.45">
      <c r="B338" s="32" t="s">
        <v>3711</v>
      </c>
      <c r="C338" s="32" t="s">
        <v>3712</v>
      </c>
      <c r="D338" s="32" t="s">
        <v>1503</v>
      </c>
      <c r="E338" s="32" t="s">
        <v>3677</v>
      </c>
      <c r="F338" s="32" t="s">
        <v>3677</v>
      </c>
      <c r="G338" s="32" t="s">
        <v>108</v>
      </c>
      <c r="H338" s="32" t="s">
        <v>3678</v>
      </c>
      <c r="I338" s="32" t="s">
        <v>3266</v>
      </c>
      <c r="J338" s="32" t="s">
        <v>153</v>
      </c>
      <c r="K338" s="32" t="s">
        <v>3713</v>
      </c>
      <c r="L338" s="32" t="s">
        <v>153</v>
      </c>
      <c r="M338" s="32" t="s">
        <v>153</v>
      </c>
      <c r="N338" s="32" t="s">
        <v>508</v>
      </c>
      <c r="O338" s="32" t="s">
        <v>153</v>
      </c>
      <c r="P338" s="32" t="s">
        <v>3714</v>
      </c>
      <c r="Q338" s="32" t="s">
        <v>3715</v>
      </c>
      <c r="R338" s="33" t="s">
        <v>3716</v>
      </c>
      <c r="S338" s="33"/>
      <c r="T338" s="32" t="s">
        <v>3717</v>
      </c>
      <c r="U338" s="32" t="s">
        <v>419</v>
      </c>
      <c r="V338" s="32" t="s">
        <v>3718</v>
      </c>
      <c r="W338" s="32" t="s">
        <v>163</v>
      </c>
      <c r="X338" s="32" t="s">
        <v>153</v>
      </c>
      <c r="Y338" s="32" t="s">
        <v>165</v>
      </c>
      <c r="Z338" s="32" t="s">
        <v>166</v>
      </c>
      <c r="AA338" s="34">
        <f t="shared" si="30"/>
        <v>0</v>
      </c>
      <c r="AB338" s="34">
        <f t="shared" si="31"/>
        <v>10</v>
      </c>
      <c r="AC338" s="34">
        <f t="shared" si="32"/>
        <v>4</v>
      </c>
      <c r="AD338" s="34">
        <f t="shared" si="33"/>
        <v>14</v>
      </c>
      <c r="AE338" s="34">
        <v>1</v>
      </c>
      <c r="AF338" s="34" t="str">
        <f t="shared" si="34"/>
        <v>C</v>
      </c>
      <c r="AG338" s="35" t="s">
        <v>3719</v>
      </c>
      <c r="AH338" s="36">
        <f t="shared" si="35"/>
        <v>14.00338</v>
      </c>
    </row>
    <row r="339" spans="2:34" ht="23.25" x14ac:dyDescent="0.45">
      <c r="B339" s="32" t="s">
        <v>3720</v>
      </c>
      <c r="C339" s="32" t="s">
        <v>3721</v>
      </c>
      <c r="D339" s="32" t="s">
        <v>2098</v>
      </c>
      <c r="E339" s="32" t="s">
        <v>3677</v>
      </c>
      <c r="F339" s="32" t="s">
        <v>3677</v>
      </c>
      <c r="G339" s="32" t="s">
        <v>108</v>
      </c>
      <c r="H339" s="32" t="s">
        <v>3678</v>
      </c>
      <c r="I339" s="32" t="s">
        <v>3266</v>
      </c>
      <c r="J339" s="32" t="s">
        <v>153</v>
      </c>
      <c r="K339" s="32" t="s">
        <v>3722</v>
      </c>
      <c r="L339" s="32" t="s">
        <v>153</v>
      </c>
      <c r="M339" s="32" t="s">
        <v>153</v>
      </c>
      <c r="N339" s="32" t="s">
        <v>508</v>
      </c>
      <c r="O339" s="32" t="s">
        <v>153</v>
      </c>
      <c r="P339" s="32" t="s">
        <v>3723</v>
      </c>
      <c r="Q339" s="32" t="s">
        <v>3724</v>
      </c>
      <c r="R339" s="33" t="s">
        <v>3725</v>
      </c>
      <c r="S339" s="33"/>
      <c r="T339" s="32" t="s">
        <v>3726</v>
      </c>
      <c r="U339" s="32" t="s">
        <v>419</v>
      </c>
      <c r="V339" s="32" t="s">
        <v>3718</v>
      </c>
      <c r="W339" s="32" t="s">
        <v>163</v>
      </c>
      <c r="X339" s="32" t="s">
        <v>153</v>
      </c>
      <c r="Y339" s="32" t="s">
        <v>165</v>
      </c>
      <c r="Z339" s="32" t="s">
        <v>166</v>
      </c>
      <c r="AA339" s="34">
        <f t="shared" si="30"/>
        <v>0</v>
      </c>
      <c r="AB339" s="34">
        <f t="shared" si="31"/>
        <v>10</v>
      </c>
      <c r="AC339" s="34">
        <f t="shared" si="32"/>
        <v>4</v>
      </c>
      <c r="AD339" s="34">
        <f t="shared" si="33"/>
        <v>14</v>
      </c>
      <c r="AE339" s="34">
        <v>1</v>
      </c>
      <c r="AF339" s="34" t="str">
        <f t="shared" si="34"/>
        <v>C</v>
      </c>
      <c r="AG339" s="35" t="s">
        <v>3727</v>
      </c>
      <c r="AH339" s="36">
        <f t="shared" si="35"/>
        <v>14.00339</v>
      </c>
    </row>
    <row r="340" spans="2:34" ht="23.25" x14ac:dyDescent="0.45">
      <c r="B340" s="32" t="s">
        <v>3728</v>
      </c>
      <c r="C340" s="32" t="s">
        <v>3729</v>
      </c>
      <c r="D340" s="32" t="s">
        <v>1503</v>
      </c>
      <c r="E340" s="32" t="s">
        <v>3730</v>
      </c>
      <c r="F340" s="32" t="s">
        <v>3702</v>
      </c>
      <c r="G340" s="32" t="s">
        <v>108</v>
      </c>
      <c r="H340" s="32" t="s">
        <v>3731</v>
      </c>
      <c r="I340" s="32" t="s">
        <v>3266</v>
      </c>
      <c r="J340" s="32" t="s">
        <v>153</v>
      </c>
      <c r="K340" s="32" t="s">
        <v>3732</v>
      </c>
      <c r="L340" s="32" t="s">
        <v>153</v>
      </c>
      <c r="M340" s="32" t="s">
        <v>153</v>
      </c>
      <c r="N340" s="32" t="s">
        <v>508</v>
      </c>
      <c r="O340" s="32" t="s">
        <v>153</v>
      </c>
      <c r="P340" s="32" t="s">
        <v>3733</v>
      </c>
      <c r="Q340" s="32" t="s">
        <v>3734</v>
      </c>
      <c r="R340" s="33" t="s">
        <v>3735</v>
      </c>
      <c r="S340" s="33"/>
      <c r="T340" s="32" t="s">
        <v>3736</v>
      </c>
      <c r="U340" s="32" t="s">
        <v>419</v>
      </c>
      <c r="V340" s="32" t="s">
        <v>3709</v>
      </c>
      <c r="W340" s="32" t="s">
        <v>163</v>
      </c>
      <c r="X340" s="32" t="s">
        <v>153</v>
      </c>
      <c r="Y340" s="32" t="s">
        <v>165</v>
      </c>
      <c r="Z340" s="32" t="s">
        <v>166</v>
      </c>
      <c r="AA340" s="34">
        <f t="shared" si="30"/>
        <v>0</v>
      </c>
      <c r="AB340" s="34">
        <f t="shared" si="31"/>
        <v>10</v>
      </c>
      <c r="AC340" s="34">
        <f t="shared" si="32"/>
        <v>4</v>
      </c>
      <c r="AD340" s="34">
        <f t="shared" si="33"/>
        <v>14</v>
      </c>
      <c r="AE340" s="34">
        <v>1</v>
      </c>
      <c r="AF340" s="34" t="str">
        <f t="shared" si="34"/>
        <v>C</v>
      </c>
      <c r="AG340" s="35" t="s">
        <v>3737</v>
      </c>
      <c r="AH340" s="36">
        <f t="shared" si="35"/>
        <v>14.003399999999999</v>
      </c>
    </row>
    <row r="341" spans="2:34" ht="23.25" x14ac:dyDescent="0.45">
      <c r="B341" s="32" t="s">
        <v>3738</v>
      </c>
      <c r="C341" s="32" t="s">
        <v>3739</v>
      </c>
      <c r="D341" s="32" t="s">
        <v>2098</v>
      </c>
      <c r="E341" s="32" t="s">
        <v>3740</v>
      </c>
      <c r="F341" s="32" t="s">
        <v>3662</v>
      </c>
      <c r="G341" s="32" t="s">
        <v>108</v>
      </c>
      <c r="H341" s="32" t="s">
        <v>3741</v>
      </c>
      <c r="I341" s="32" t="s">
        <v>3266</v>
      </c>
      <c r="J341" s="32" t="s">
        <v>153</v>
      </c>
      <c r="K341" s="32" t="s">
        <v>3742</v>
      </c>
      <c r="L341" s="32" t="s">
        <v>153</v>
      </c>
      <c r="M341" s="32" t="s">
        <v>153</v>
      </c>
      <c r="N341" s="32" t="s">
        <v>508</v>
      </c>
      <c r="O341" s="32" t="s">
        <v>153</v>
      </c>
      <c r="P341" s="32" t="s">
        <v>3743</v>
      </c>
      <c r="Q341" s="32" t="s">
        <v>3744</v>
      </c>
      <c r="R341" s="33" t="s">
        <v>3745</v>
      </c>
      <c r="S341" s="33"/>
      <c r="T341" s="32" t="s">
        <v>3746</v>
      </c>
      <c r="U341" s="32" t="s">
        <v>419</v>
      </c>
      <c r="V341" s="32" t="s">
        <v>3747</v>
      </c>
      <c r="W341" s="32" t="s">
        <v>163</v>
      </c>
      <c r="X341" s="32" t="s">
        <v>153</v>
      </c>
      <c r="Y341" s="32" t="s">
        <v>165</v>
      </c>
      <c r="Z341" s="32" t="s">
        <v>166</v>
      </c>
      <c r="AA341" s="34">
        <f t="shared" si="30"/>
        <v>0</v>
      </c>
      <c r="AB341" s="34">
        <f t="shared" si="31"/>
        <v>10</v>
      </c>
      <c r="AC341" s="34">
        <f t="shared" si="32"/>
        <v>4</v>
      </c>
      <c r="AD341" s="34">
        <f t="shared" si="33"/>
        <v>14</v>
      </c>
      <c r="AE341" s="34">
        <v>1</v>
      </c>
      <c r="AF341" s="34" t="str">
        <f t="shared" si="34"/>
        <v>C</v>
      </c>
      <c r="AG341" s="35" t="s">
        <v>3748</v>
      </c>
      <c r="AH341" s="36">
        <f t="shared" si="35"/>
        <v>14.003410000000001</v>
      </c>
    </row>
    <row r="342" spans="2:34" ht="23.25" x14ac:dyDescent="0.45">
      <c r="B342" s="32" t="s">
        <v>3749</v>
      </c>
      <c r="C342" s="32" t="s">
        <v>3750</v>
      </c>
      <c r="D342" s="32" t="s">
        <v>640</v>
      </c>
      <c r="E342" s="32" t="s">
        <v>3702</v>
      </c>
      <c r="F342" s="32" t="s">
        <v>3702</v>
      </c>
      <c r="G342" s="32" t="s">
        <v>108</v>
      </c>
      <c r="H342" s="32" t="s">
        <v>3751</v>
      </c>
      <c r="I342" s="32" t="s">
        <v>3266</v>
      </c>
      <c r="J342" s="32" t="s">
        <v>153</v>
      </c>
      <c r="K342" s="32" t="s">
        <v>3752</v>
      </c>
      <c r="L342" s="32" t="s">
        <v>153</v>
      </c>
      <c r="M342" s="32" t="s">
        <v>153</v>
      </c>
      <c r="N342" s="32" t="s">
        <v>508</v>
      </c>
      <c r="O342" s="32" t="s">
        <v>153</v>
      </c>
      <c r="P342" s="32" t="s">
        <v>3753</v>
      </c>
      <c r="Q342" s="32" t="s">
        <v>3754</v>
      </c>
      <c r="R342" s="33" t="s">
        <v>3755</v>
      </c>
      <c r="S342" s="33" t="s">
        <v>290</v>
      </c>
      <c r="T342" s="32" t="s">
        <v>3756</v>
      </c>
      <c r="U342" s="32" t="s">
        <v>419</v>
      </c>
      <c r="V342" s="32" t="s">
        <v>3709</v>
      </c>
      <c r="W342" s="32" t="s">
        <v>163</v>
      </c>
      <c r="X342" s="32" t="s">
        <v>153</v>
      </c>
      <c r="Y342" s="32" t="s">
        <v>165</v>
      </c>
      <c r="Z342" s="32" t="s">
        <v>166</v>
      </c>
      <c r="AA342" s="34">
        <f t="shared" si="30"/>
        <v>3</v>
      </c>
      <c r="AB342" s="34">
        <f t="shared" si="31"/>
        <v>10</v>
      </c>
      <c r="AC342" s="34">
        <f t="shared" si="32"/>
        <v>7</v>
      </c>
      <c r="AD342" s="34">
        <f t="shared" si="33"/>
        <v>20</v>
      </c>
      <c r="AE342" s="34">
        <v>1</v>
      </c>
      <c r="AF342" s="34" t="str">
        <f t="shared" si="34"/>
        <v>B</v>
      </c>
      <c r="AG342" s="35" t="s">
        <v>3757</v>
      </c>
      <c r="AH342" s="36">
        <f t="shared" si="35"/>
        <v>20.003419999999998</v>
      </c>
    </row>
    <row r="343" spans="2:34" ht="34.9" x14ac:dyDescent="0.45">
      <c r="B343" s="32" t="s">
        <v>3758</v>
      </c>
      <c r="C343" s="32" t="s">
        <v>3759</v>
      </c>
      <c r="D343" s="32" t="s">
        <v>3760</v>
      </c>
      <c r="E343" s="32" t="s">
        <v>3761</v>
      </c>
      <c r="F343" s="32" t="s">
        <v>3662</v>
      </c>
      <c r="G343" s="32" t="s">
        <v>108</v>
      </c>
      <c r="H343" s="32" t="s">
        <v>3762</v>
      </c>
      <c r="I343" s="32" t="s">
        <v>3266</v>
      </c>
      <c r="J343" s="32" t="s">
        <v>153</v>
      </c>
      <c r="K343" s="32" t="s">
        <v>3763</v>
      </c>
      <c r="L343" s="32" t="s">
        <v>153</v>
      </c>
      <c r="M343" s="32" t="s">
        <v>153</v>
      </c>
      <c r="N343" s="32" t="s">
        <v>3195</v>
      </c>
      <c r="O343" s="32" t="s">
        <v>153</v>
      </c>
      <c r="P343" s="32" t="s">
        <v>3764</v>
      </c>
      <c r="Q343" s="32" t="s">
        <v>3765</v>
      </c>
      <c r="R343" s="33" t="s">
        <v>3766</v>
      </c>
      <c r="S343" s="33"/>
      <c r="T343" s="32" t="s">
        <v>3767</v>
      </c>
      <c r="U343" s="32" t="s">
        <v>161</v>
      </c>
      <c r="V343" s="32" t="s">
        <v>3686</v>
      </c>
      <c r="W343" s="32" t="s">
        <v>163</v>
      </c>
      <c r="X343" s="32" t="s">
        <v>153</v>
      </c>
      <c r="Y343" s="32" t="s">
        <v>165</v>
      </c>
      <c r="Z343" s="32" t="s">
        <v>166</v>
      </c>
      <c r="AA343" s="34">
        <f t="shared" si="30"/>
        <v>1</v>
      </c>
      <c r="AB343" s="34">
        <f t="shared" si="31"/>
        <v>10</v>
      </c>
      <c r="AC343" s="34">
        <f t="shared" si="32"/>
        <v>4</v>
      </c>
      <c r="AD343" s="34">
        <f t="shared" si="33"/>
        <v>15</v>
      </c>
      <c r="AE343" s="34">
        <v>1</v>
      </c>
      <c r="AF343" s="34" t="str">
        <f t="shared" si="34"/>
        <v>C</v>
      </c>
      <c r="AG343" s="35" t="s">
        <v>3768</v>
      </c>
      <c r="AH343" s="36">
        <f t="shared" si="35"/>
        <v>15.00343</v>
      </c>
    </row>
    <row r="344" spans="2:34" ht="34.9" x14ac:dyDescent="0.45">
      <c r="B344" s="32" t="s">
        <v>3769</v>
      </c>
      <c r="C344" s="32" t="s">
        <v>3770</v>
      </c>
      <c r="D344" s="32" t="s">
        <v>3771</v>
      </c>
      <c r="E344" s="32" t="s">
        <v>3772</v>
      </c>
      <c r="F344" s="32" t="s">
        <v>3772</v>
      </c>
      <c r="G344" s="32" t="s">
        <v>108</v>
      </c>
      <c r="H344" s="32" t="s">
        <v>3773</v>
      </c>
      <c r="I344" s="32" t="s">
        <v>3266</v>
      </c>
      <c r="J344" s="32" t="s">
        <v>153</v>
      </c>
      <c r="K344" s="32" t="s">
        <v>3774</v>
      </c>
      <c r="L344" s="32" t="s">
        <v>153</v>
      </c>
      <c r="M344" s="32" t="s">
        <v>153</v>
      </c>
      <c r="N344" s="32" t="s">
        <v>3195</v>
      </c>
      <c r="O344" s="32" t="s">
        <v>153</v>
      </c>
      <c r="P344" s="32" t="s">
        <v>3775</v>
      </c>
      <c r="Q344" s="32" t="s">
        <v>3776</v>
      </c>
      <c r="R344" s="33" t="s">
        <v>3777</v>
      </c>
      <c r="S344" s="33" t="s">
        <v>423</v>
      </c>
      <c r="T344" s="32" t="s">
        <v>3778</v>
      </c>
      <c r="U344" s="32" t="s">
        <v>161</v>
      </c>
      <c r="V344" s="32" t="s">
        <v>3686</v>
      </c>
      <c r="W344" s="32" t="s">
        <v>163</v>
      </c>
      <c r="X344" s="32" t="s">
        <v>153</v>
      </c>
      <c r="Y344" s="32" t="s">
        <v>165</v>
      </c>
      <c r="Z344" s="32" t="s">
        <v>166</v>
      </c>
      <c r="AA344" s="34">
        <f t="shared" si="30"/>
        <v>3</v>
      </c>
      <c r="AB344" s="34">
        <f t="shared" si="31"/>
        <v>10</v>
      </c>
      <c r="AC344" s="34">
        <f t="shared" si="32"/>
        <v>7</v>
      </c>
      <c r="AD344" s="34">
        <f t="shared" si="33"/>
        <v>20</v>
      </c>
      <c r="AE344" s="34">
        <v>1</v>
      </c>
      <c r="AF344" s="34" t="str">
        <f t="shared" si="34"/>
        <v>B</v>
      </c>
      <c r="AG344" s="35" t="s">
        <v>3779</v>
      </c>
      <c r="AH344" s="36">
        <f t="shared" si="35"/>
        <v>20.003440000000001</v>
      </c>
    </row>
    <row r="345" spans="2:34" ht="46.5" x14ac:dyDescent="0.45">
      <c r="B345" s="32" t="s">
        <v>3780</v>
      </c>
      <c r="C345" s="32" t="s">
        <v>3781</v>
      </c>
      <c r="D345" s="32" t="s">
        <v>3782</v>
      </c>
      <c r="E345" s="32" t="s">
        <v>3783</v>
      </c>
      <c r="F345" s="32" t="s">
        <v>3662</v>
      </c>
      <c r="G345" s="32" t="s">
        <v>108</v>
      </c>
      <c r="H345" s="32" t="s">
        <v>3784</v>
      </c>
      <c r="I345" s="32" t="s">
        <v>3266</v>
      </c>
      <c r="J345" s="32" t="s">
        <v>153</v>
      </c>
      <c r="K345" s="32" t="s">
        <v>3785</v>
      </c>
      <c r="L345" s="32" t="s">
        <v>153</v>
      </c>
      <c r="M345" s="32" t="s">
        <v>153</v>
      </c>
      <c r="N345" s="32" t="s">
        <v>3195</v>
      </c>
      <c r="O345" s="32" t="s">
        <v>153</v>
      </c>
      <c r="P345" s="32" t="s">
        <v>3786</v>
      </c>
      <c r="Q345" s="32" t="s">
        <v>3787</v>
      </c>
      <c r="R345" s="33" t="s">
        <v>3788</v>
      </c>
      <c r="S345" s="33" t="s">
        <v>450</v>
      </c>
      <c r="T345" s="32" t="s">
        <v>3789</v>
      </c>
      <c r="U345" s="32" t="s">
        <v>161</v>
      </c>
      <c r="V345" s="32" t="s">
        <v>3686</v>
      </c>
      <c r="W345" s="32" t="s">
        <v>580</v>
      </c>
      <c r="X345" s="32" t="s">
        <v>153</v>
      </c>
      <c r="Y345" s="32" t="s">
        <v>3790</v>
      </c>
      <c r="Z345" s="32" t="s">
        <v>166</v>
      </c>
      <c r="AA345" s="34">
        <f t="shared" si="30"/>
        <v>3</v>
      </c>
      <c r="AB345" s="34">
        <f t="shared" si="31"/>
        <v>10</v>
      </c>
      <c r="AC345" s="34">
        <f t="shared" si="32"/>
        <v>10</v>
      </c>
      <c r="AD345" s="34">
        <f t="shared" si="33"/>
        <v>23</v>
      </c>
      <c r="AE345" s="34">
        <v>2</v>
      </c>
      <c r="AF345" s="34" t="str">
        <f t="shared" si="34"/>
        <v>B</v>
      </c>
      <c r="AG345" s="35" t="s">
        <v>3791</v>
      </c>
      <c r="AH345" s="36">
        <f t="shared" si="35"/>
        <v>23.003450000000001</v>
      </c>
    </row>
    <row r="346" spans="2:34" ht="34.9" x14ac:dyDescent="0.45">
      <c r="B346" s="32" t="s">
        <v>3792</v>
      </c>
      <c r="C346" s="32" t="s">
        <v>3793</v>
      </c>
      <c r="D346" s="32" t="s">
        <v>3794</v>
      </c>
      <c r="E346" s="32" t="s">
        <v>3795</v>
      </c>
      <c r="F346" s="32" t="s">
        <v>3795</v>
      </c>
      <c r="G346" s="32" t="s">
        <v>109</v>
      </c>
      <c r="H346" s="32" t="s">
        <v>3796</v>
      </c>
      <c r="I346" s="32" t="s">
        <v>3797</v>
      </c>
      <c r="J346" s="32" t="s">
        <v>3798</v>
      </c>
      <c r="K346" s="32" t="s">
        <v>3799</v>
      </c>
      <c r="L346" s="32" t="s">
        <v>3800</v>
      </c>
      <c r="M346" s="32" t="s">
        <v>153</v>
      </c>
      <c r="N346" s="32" t="s">
        <v>3195</v>
      </c>
      <c r="O346" s="32" t="s">
        <v>153</v>
      </c>
      <c r="P346" s="32" t="s">
        <v>3801</v>
      </c>
      <c r="Q346" s="32" t="s">
        <v>3802</v>
      </c>
      <c r="R346" s="33" t="s">
        <v>3803</v>
      </c>
      <c r="S346" s="33" t="s">
        <v>423</v>
      </c>
      <c r="T346" s="32" t="s">
        <v>3804</v>
      </c>
      <c r="U346" s="32" t="s">
        <v>161</v>
      </c>
      <c r="V346" s="32" t="s">
        <v>3805</v>
      </c>
      <c r="W346" s="32" t="s">
        <v>163</v>
      </c>
      <c r="X346" s="32" t="s">
        <v>153</v>
      </c>
      <c r="Y346" s="32" t="s">
        <v>165</v>
      </c>
      <c r="Z346" s="32" t="s">
        <v>166</v>
      </c>
      <c r="AA346" s="34">
        <f t="shared" si="30"/>
        <v>3</v>
      </c>
      <c r="AB346" s="34">
        <f t="shared" si="31"/>
        <v>10</v>
      </c>
      <c r="AC346" s="34">
        <f t="shared" si="32"/>
        <v>7</v>
      </c>
      <c r="AD346" s="34">
        <f t="shared" si="33"/>
        <v>20</v>
      </c>
      <c r="AE346" s="34">
        <v>1</v>
      </c>
      <c r="AF346" s="34" t="str">
        <f t="shared" si="34"/>
        <v>B</v>
      </c>
      <c r="AG346" s="35" t="s">
        <v>3806</v>
      </c>
      <c r="AH346" s="36">
        <f t="shared" si="35"/>
        <v>20.00346</v>
      </c>
    </row>
    <row r="347" spans="2:34" ht="46.5" x14ac:dyDescent="0.45">
      <c r="B347" s="32" t="s">
        <v>3807</v>
      </c>
      <c r="C347" s="32" t="s">
        <v>3808</v>
      </c>
      <c r="D347" s="32" t="s">
        <v>2786</v>
      </c>
      <c r="E347" s="32" t="s">
        <v>3809</v>
      </c>
      <c r="F347" s="32" t="s">
        <v>3810</v>
      </c>
      <c r="G347" s="32" t="s">
        <v>109</v>
      </c>
      <c r="H347" s="32" t="s">
        <v>3811</v>
      </c>
      <c r="I347" s="32" t="s">
        <v>3812</v>
      </c>
      <c r="J347" s="32" t="s">
        <v>153</v>
      </c>
      <c r="K347" s="32" t="s">
        <v>3813</v>
      </c>
      <c r="L347" s="32" t="s">
        <v>3814</v>
      </c>
      <c r="M347" s="32" t="s">
        <v>153</v>
      </c>
      <c r="N347" s="32" t="s">
        <v>3195</v>
      </c>
      <c r="O347" s="32" t="s">
        <v>153</v>
      </c>
      <c r="P347" s="32" t="s">
        <v>3815</v>
      </c>
      <c r="Q347" s="32" t="s">
        <v>3816</v>
      </c>
      <c r="R347" s="33" t="s">
        <v>3817</v>
      </c>
      <c r="S347" s="33" t="s">
        <v>450</v>
      </c>
      <c r="T347" s="32" t="s">
        <v>3818</v>
      </c>
      <c r="U347" s="32" t="s">
        <v>161</v>
      </c>
      <c r="V347" s="32" t="s">
        <v>3819</v>
      </c>
      <c r="W347" s="32" t="s">
        <v>580</v>
      </c>
      <c r="X347" s="32" t="s">
        <v>153</v>
      </c>
      <c r="Y347" s="32" t="s">
        <v>3820</v>
      </c>
      <c r="Z347" s="32" t="s">
        <v>166</v>
      </c>
      <c r="AA347" s="34">
        <f t="shared" si="30"/>
        <v>3</v>
      </c>
      <c r="AB347" s="34">
        <f t="shared" si="31"/>
        <v>10</v>
      </c>
      <c r="AC347" s="34">
        <f t="shared" si="32"/>
        <v>10</v>
      </c>
      <c r="AD347" s="34">
        <f t="shared" si="33"/>
        <v>23</v>
      </c>
      <c r="AE347" s="34">
        <v>2</v>
      </c>
      <c r="AF347" s="34" t="str">
        <f t="shared" si="34"/>
        <v>B</v>
      </c>
      <c r="AG347" s="35" t="s">
        <v>3821</v>
      </c>
      <c r="AH347" s="36">
        <f t="shared" si="35"/>
        <v>23.00347</v>
      </c>
    </row>
    <row r="348" spans="2:34" ht="34.9" x14ac:dyDescent="0.45">
      <c r="B348" s="32" t="s">
        <v>3822</v>
      </c>
      <c r="C348" s="32" t="s">
        <v>3823</v>
      </c>
      <c r="D348" s="32" t="s">
        <v>2098</v>
      </c>
      <c r="E348" s="32" t="s">
        <v>3824</v>
      </c>
      <c r="F348" s="32" t="s">
        <v>3810</v>
      </c>
      <c r="G348" s="32" t="s">
        <v>109</v>
      </c>
      <c r="H348" s="32" t="s">
        <v>3825</v>
      </c>
      <c r="I348" s="32" t="s">
        <v>3266</v>
      </c>
      <c r="J348" s="32" t="s">
        <v>153</v>
      </c>
      <c r="K348" s="32" t="s">
        <v>3826</v>
      </c>
      <c r="L348" s="32" t="s">
        <v>153</v>
      </c>
      <c r="M348" s="32" t="s">
        <v>153</v>
      </c>
      <c r="N348" s="32" t="s">
        <v>508</v>
      </c>
      <c r="O348" s="32" t="s">
        <v>153</v>
      </c>
      <c r="P348" s="32" t="s">
        <v>3827</v>
      </c>
      <c r="Q348" s="32" t="s">
        <v>3828</v>
      </c>
      <c r="R348" s="33" t="s">
        <v>3829</v>
      </c>
      <c r="S348" s="33"/>
      <c r="T348" s="32" t="s">
        <v>3830</v>
      </c>
      <c r="U348" s="32" t="s">
        <v>161</v>
      </c>
      <c r="V348" s="32" t="s">
        <v>3831</v>
      </c>
      <c r="W348" s="32" t="s">
        <v>163</v>
      </c>
      <c r="X348" s="32" t="s">
        <v>153</v>
      </c>
      <c r="Y348" s="32" t="s">
        <v>165</v>
      </c>
      <c r="Z348" s="32" t="s">
        <v>166</v>
      </c>
      <c r="AA348" s="34">
        <f t="shared" si="30"/>
        <v>0</v>
      </c>
      <c r="AB348" s="34">
        <f t="shared" si="31"/>
        <v>10</v>
      </c>
      <c r="AC348" s="34">
        <f t="shared" si="32"/>
        <v>4</v>
      </c>
      <c r="AD348" s="34">
        <f t="shared" si="33"/>
        <v>14</v>
      </c>
      <c r="AE348" s="34">
        <v>1</v>
      </c>
      <c r="AF348" s="34" t="str">
        <f t="shared" si="34"/>
        <v>C</v>
      </c>
      <c r="AG348" s="35" t="s">
        <v>3832</v>
      </c>
      <c r="AH348" s="36">
        <f t="shared" si="35"/>
        <v>14.00348</v>
      </c>
    </row>
    <row r="349" spans="2:34" ht="23.25" x14ac:dyDescent="0.45">
      <c r="B349" s="32" t="s">
        <v>3833</v>
      </c>
      <c r="C349" s="32" t="s">
        <v>3834</v>
      </c>
      <c r="D349" s="32" t="s">
        <v>2098</v>
      </c>
      <c r="E349" s="32" t="s">
        <v>3835</v>
      </c>
      <c r="F349" s="32" t="s">
        <v>3836</v>
      </c>
      <c r="G349" s="32" t="s">
        <v>109</v>
      </c>
      <c r="H349" s="32" t="s">
        <v>3837</v>
      </c>
      <c r="I349" s="32" t="s">
        <v>3838</v>
      </c>
      <c r="J349" s="32" t="s">
        <v>153</v>
      </c>
      <c r="K349" s="32" t="s">
        <v>3839</v>
      </c>
      <c r="L349" s="32" t="s">
        <v>153</v>
      </c>
      <c r="M349" s="32" t="s">
        <v>153</v>
      </c>
      <c r="N349" s="32" t="s">
        <v>508</v>
      </c>
      <c r="O349" s="32" t="s">
        <v>153</v>
      </c>
      <c r="P349" s="32" t="s">
        <v>3840</v>
      </c>
      <c r="Q349" s="32" t="s">
        <v>3841</v>
      </c>
      <c r="R349" s="33" t="s">
        <v>3842</v>
      </c>
      <c r="S349" s="33"/>
      <c r="T349" s="32" t="s">
        <v>3843</v>
      </c>
      <c r="U349" s="32" t="s">
        <v>419</v>
      </c>
      <c r="V349" s="32" t="s">
        <v>3844</v>
      </c>
      <c r="W349" s="32" t="s">
        <v>163</v>
      </c>
      <c r="X349" s="32" t="s">
        <v>153</v>
      </c>
      <c r="Y349" s="32" t="s">
        <v>165</v>
      </c>
      <c r="Z349" s="32" t="s">
        <v>166</v>
      </c>
      <c r="AA349" s="34">
        <f t="shared" si="30"/>
        <v>0</v>
      </c>
      <c r="AB349" s="34">
        <f t="shared" si="31"/>
        <v>10</v>
      </c>
      <c r="AC349" s="34">
        <f t="shared" si="32"/>
        <v>4</v>
      </c>
      <c r="AD349" s="34">
        <f t="shared" si="33"/>
        <v>14</v>
      </c>
      <c r="AE349" s="34">
        <v>1</v>
      </c>
      <c r="AF349" s="34" t="str">
        <f t="shared" si="34"/>
        <v>C</v>
      </c>
      <c r="AG349" s="35" t="s">
        <v>3845</v>
      </c>
      <c r="AH349" s="36">
        <f t="shared" si="35"/>
        <v>14.003489999999999</v>
      </c>
    </row>
    <row r="350" spans="2:34" ht="23.25" x14ac:dyDescent="0.45">
      <c r="B350" s="32" t="s">
        <v>3846</v>
      </c>
      <c r="C350" s="32" t="s">
        <v>3847</v>
      </c>
      <c r="D350" s="32" t="s">
        <v>1503</v>
      </c>
      <c r="E350" s="32" t="s">
        <v>3848</v>
      </c>
      <c r="F350" s="32" t="s">
        <v>3836</v>
      </c>
      <c r="G350" s="32" t="s">
        <v>109</v>
      </c>
      <c r="H350" s="32" t="s">
        <v>3849</v>
      </c>
      <c r="I350" s="32" t="s">
        <v>3266</v>
      </c>
      <c r="J350" s="32" t="s">
        <v>153</v>
      </c>
      <c r="K350" s="32" t="s">
        <v>3850</v>
      </c>
      <c r="L350" s="32" t="s">
        <v>153</v>
      </c>
      <c r="M350" s="32" t="s">
        <v>153</v>
      </c>
      <c r="N350" s="32" t="s">
        <v>508</v>
      </c>
      <c r="O350" s="32" t="s">
        <v>153</v>
      </c>
      <c r="P350" s="32" t="s">
        <v>3851</v>
      </c>
      <c r="Q350" s="32" t="s">
        <v>3852</v>
      </c>
      <c r="R350" s="33" t="s">
        <v>3853</v>
      </c>
      <c r="S350" s="33"/>
      <c r="T350" s="32" t="s">
        <v>3854</v>
      </c>
      <c r="U350" s="32" t="s">
        <v>419</v>
      </c>
      <c r="V350" s="32" t="s">
        <v>3855</v>
      </c>
      <c r="W350" s="32" t="s">
        <v>163</v>
      </c>
      <c r="X350" s="32" t="s">
        <v>153</v>
      </c>
      <c r="Y350" s="32" t="s">
        <v>165</v>
      </c>
      <c r="Z350" s="32" t="s">
        <v>166</v>
      </c>
      <c r="AA350" s="34">
        <f t="shared" si="30"/>
        <v>0</v>
      </c>
      <c r="AB350" s="34">
        <f t="shared" si="31"/>
        <v>10</v>
      </c>
      <c r="AC350" s="34">
        <f t="shared" si="32"/>
        <v>4</v>
      </c>
      <c r="AD350" s="34">
        <f t="shared" si="33"/>
        <v>14</v>
      </c>
      <c r="AE350" s="34">
        <v>1</v>
      </c>
      <c r="AF350" s="34" t="str">
        <f t="shared" si="34"/>
        <v>C</v>
      </c>
      <c r="AG350" s="35" t="s">
        <v>3856</v>
      </c>
      <c r="AH350" s="36">
        <f t="shared" si="35"/>
        <v>14.003500000000001</v>
      </c>
    </row>
    <row r="351" spans="2:34" ht="34.9" x14ac:dyDescent="0.45">
      <c r="B351" s="32" t="s">
        <v>3857</v>
      </c>
      <c r="C351" s="32" t="s">
        <v>3858</v>
      </c>
      <c r="D351" s="32" t="s">
        <v>2098</v>
      </c>
      <c r="E351" s="32" t="s">
        <v>3810</v>
      </c>
      <c r="F351" s="32" t="s">
        <v>3810</v>
      </c>
      <c r="G351" s="32" t="s">
        <v>109</v>
      </c>
      <c r="H351" s="32" t="s">
        <v>3859</v>
      </c>
      <c r="I351" s="32" t="s">
        <v>3266</v>
      </c>
      <c r="J351" s="32" t="s">
        <v>153</v>
      </c>
      <c r="K351" s="32" t="s">
        <v>3860</v>
      </c>
      <c r="L351" s="32" t="s">
        <v>153</v>
      </c>
      <c r="M351" s="32" t="s">
        <v>153</v>
      </c>
      <c r="N351" s="32" t="s">
        <v>508</v>
      </c>
      <c r="O351" s="32" t="s">
        <v>153</v>
      </c>
      <c r="P351" s="32" t="s">
        <v>3861</v>
      </c>
      <c r="Q351" s="32" t="s">
        <v>3862</v>
      </c>
      <c r="R351" s="33" t="s">
        <v>3863</v>
      </c>
      <c r="S351" s="33"/>
      <c r="T351" s="32" t="s">
        <v>3864</v>
      </c>
      <c r="U351" s="32" t="s">
        <v>419</v>
      </c>
      <c r="V351" s="32" t="s">
        <v>3865</v>
      </c>
      <c r="W351" s="32" t="s">
        <v>163</v>
      </c>
      <c r="X351" s="32" t="s">
        <v>153</v>
      </c>
      <c r="Y351" s="32" t="s">
        <v>165</v>
      </c>
      <c r="Z351" s="32" t="s">
        <v>166</v>
      </c>
      <c r="AA351" s="34">
        <f t="shared" si="30"/>
        <v>0</v>
      </c>
      <c r="AB351" s="34">
        <f t="shared" si="31"/>
        <v>10</v>
      </c>
      <c r="AC351" s="34">
        <f t="shared" si="32"/>
        <v>4</v>
      </c>
      <c r="AD351" s="34">
        <f t="shared" si="33"/>
        <v>14</v>
      </c>
      <c r="AE351" s="34">
        <v>1</v>
      </c>
      <c r="AF351" s="34" t="str">
        <f t="shared" si="34"/>
        <v>C</v>
      </c>
      <c r="AG351" s="35" t="s">
        <v>3866</v>
      </c>
      <c r="AH351" s="36">
        <f t="shared" si="35"/>
        <v>14.00351</v>
      </c>
    </row>
    <row r="352" spans="2:34" ht="23.25" x14ac:dyDescent="0.45">
      <c r="B352" s="32" t="s">
        <v>3867</v>
      </c>
      <c r="C352" s="32" t="s">
        <v>3868</v>
      </c>
      <c r="D352" s="32" t="s">
        <v>3869</v>
      </c>
      <c r="E352" s="32" t="s">
        <v>3810</v>
      </c>
      <c r="F352" s="32" t="s">
        <v>3810</v>
      </c>
      <c r="G352" s="32" t="s">
        <v>109</v>
      </c>
      <c r="H352" s="32" t="s">
        <v>3859</v>
      </c>
      <c r="I352" s="32" t="s">
        <v>3870</v>
      </c>
      <c r="J352" s="32" t="s">
        <v>153</v>
      </c>
      <c r="K352" s="32" t="s">
        <v>3871</v>
      </c>
      <c r="L352" s="32" t="s">
        <v>3872</v>
      </c>
      <c r="M352" s="32" t="s">
        <v>153</v>
      </c>
      <c r="N352" s="32" t="s">
        <v>508</v>
      </c>
      <c r="O352" s="32" t="s">
        <v>153</v>
      </c>
      <c r="P352" s="32" t="s">
        <v>3873</v>
      </c>
      <c r="Q352" s="32" t="s">
        <v>3874</v>
      </c>
      <c r="R352" s="33" t="s">
        <v>3875</v>
      </c>
      <c r="S352" s="33" t="s">
        <v>450</v>
      </c>
      <c r="T352" s="32" t="s">
        <v>3876</v>
      </c>
      <c r="U352" s="32" t="s">
        <v>161</v>
      </c>
      <c r="V352" s="32" t="s">
        <v>3877</v>
      </c>
      <c r="W352" s="32" t="s">
        <v>246</v>
      </c>
      <c r="X352" s="32" t="s">
        <v>153</v>
      </c>
      <c r="Y352" s="32" t="s">
        <v>3878</v>
      </c>
      <c r="Z352" s="32" t="s">
        <v>166</v>
      </c>
      <c r="AA352" s="34">
        <f t="shared" si="30"/>
        <v>3</v>
      </c>
      <c r="AB352" s="34">
        <f t="shared" si="31"/>
        <v>10</v>
      </c>
      <c r="AC352" s="34">
        <f t="shared" si="32"/>
        <v>10</v>
      </c>
      <c r="AD352" s="34">
        <f t="shared" si="33"/>
        <v>23</v>
      </c>
      <c r="AE352" s="34">
        <v>2</v>
      </c>
      <c r="AF352" s="34" t="str">
        <f t="shared" si="34"/>
        <v>B</v>
      </c>
      <c r="AG352" s="35" t="s">
        <v>3879</v>
      </c>
      <c r="AH352" s="36">
        <f t="shared" si="35"/>
        <v>23.003520000000002</v>
      </c>
    </row>
    <row r="353" spans="2:34" ht="34.9" x14ac:dyDescent="0.45">
      <c r="B353" s="32" t="s">
        <v>3880</v>
      </c>
      <c r="C353" s="32" t="s">
        <v>3881</v>
      </c>
      <c r="D353" s="32" t="s">
        <v>3882</v>
      </c>
      <c r="E353" s="32" t="s">
        <v>3883</v>
      </c>
      <c r="F353" s="32" t="s">
        <v>3810</v>
      </c>
      <c r="G353" s="32" t="s">
        <v>109</v>
      </c>
      <c r="H353" s="32" t="s">
        <v>3884</v>
      </c>
      <c r="I353" s="32" t="s">
        <v>3266</v>
      </c>
      <c r="J353" s="32" t="s">
        <v>153</v>
      </c>
      <c r="K353" s="32" t="s">
        <v>3885</v>
      </c>
      <c r="L353" s="32" t="s">
        <v>153</v>
      </c>
      <c r="M353" s="32" t="s">
        <v>153</v>
      </c>
      <c r="N353" s="32" t="s">
        <v>3195</v>
      </c>
      <c r="O353" s="32" t="s">
        <v>153</v>
      </c>
      <c r="P353" s="32" t="s">
        <v>3886</v>
      </c>
      <c r="Q353" s="32" t="s">
        <v>3887</v>
      </c>
      <c r="R353" s="33" t="s">
        <v>3888</v>
      </c>
      <c r="S353" s="33"/>
      <c r="T353" s="32" t="s">
        <v>3889</v>
      </c>
      <c r="U353" s="32" t="s">
        <v>161</v>
      </c>
      <c r="V353" s="32" t="s">
        <v>3890</v>
      </c>
      <c r="W353" s="32" t="s">
        <v>163</v>
      </c>
      <c r="X353" s="32" t="s">
        <v>153</v>
      </c>
      <c r="Y353" s="32" t="s">
        <v>165</v>
      </c>
      <c r="Z353" s="32" t="s">
        <v>166</v>
      </c>
      <c r="AA353" s="34">
        <f t="shared" si="30"/>
        <v>0</v>
      </c>
      <c r="AB353" s="34">
        <f t="shared" si="31"/>
        <v>10</v>
      </c>
      <c r="AC353" s="34">
        <f t="shared" si="32"/>
        <v>4</v>
      </c>
      <c r="AD353" s="34">
        <f t="shared" si="33"/>
        <v>14</v>
      </c>
      <c r="AE353" s="34">
        <v>1</v>
      </c>
      <c r="AF353" s="34" t="str">
        <f t="shared" si="34"/>
        <v>C</v>
      </c>
      <c r="AG353" s="35" t="s">
        <v>3891</v>
      </c>
      <c r="AH353" s="36">
        <f t="shared" si="35"/>
        <v>14.00353</v>
      </c>
    </row>
    <row r="354" spans="2:34" ht="23.25" x14ac:dyDescent="0.45">
      <c r="B354" s="32" t="s">
        <v>3892</v>
      </c>
      <c r="C354" s="32" t="s">
        <v>3893</v>
      </c>
      <c r="D354" s="32" t="s">
        <v>2761</v>
      </c>
      <c r="E354" s="32" t="s">
        <v>3810</v>
      </c>
      <c r="F354" s="32" t="s">
        <v>3810</v>
      </c>
      <c r="G354" s="32" t="s">
        <v>109</v>
      </c>
      <c r="H354" s="32" t="s">
        <v>3859</v>
      </c>
      <c r="I354" s="32" t="s">
        <v>3894</v>
      </c>
      <c r="J354" s="32" t="s">
        <v>153</v>
      </c>
      <c r="K354" s="32" t="s">
        <v>3895</v>
      </c>
      <c r="L354" s="32" t="s">
        <v>3896</v>
      </c>
      <c r="M354" s="32" t="s">
        <v>153</v>
      </c>
      <c r="N354" s="32" t="s">
        <v>508</v>
      </c>
      <c r="O354" s="32" t="s">
        <v>153</v>
      </c>
      <c r="P354" s="32" t="s">
        <v>3897</v>
      </c>
      <c r="Q354" s="32" t="s">
        <v>3898</v>
      </c>
      <c r="R354" s="33" t="s">
        <v>3899</v>
      </c>
      <c r="S354" s="33" t="s">
        <v>436</v>
      </c>
      <c r="T354" s="32" t="s">
        <v>3900</v>
      </c>
      <c r="U354" s="32" t="s">
        <v>419</v>
      </c>
      <c r="V354" s="32" t="s">
        <v>3901</v>
      </c>
      <c r="W354" s="32" t="s">
        <v>437</v>
      </c>
      <c r="X354" s="32" t="s">
        <v>153</v>
      </c>
      <c r="Y354" s="32" t="s">
        <v>3902</v>
      </c>
      <c r="Z354" s="32" t="s">
        <v>166</v>
      </c>
      <c r="AA354" s="34">
        <f t="shared" si="30"/>
        <v>1</v>
      </c>
      <c r="AB354" s="34">
        <f t="shared" si="31"/>
        <v>10</v>
      </c>
      <c r="AC354" s="34">
        <f t="shared" si="32"/>
        <v>10</v>
      </c>
      <c r="AD354" s="34">
        <f t="shared" si="33"/>
        <v>21</v>
      </c>
      <c r="AE354" s="34">
        <v>2</v>
      </c>
      <c r="AF354" s="34" t="str">
        <f t="shared" si="34"/>
        <v>B</v>
      </c>
      <c r="AG354" s="35" t="s">
        <v>3903</v>
      </c>
      <c r="AH354" s="36">
        <f t="shared" si="35"/>
        <v>21.003540000000001</v>
      </c>
    </row>
    <row r="355" spans="2:34" ht="34.9" x14ac:dyDescent="0.45">
      <c r="B355" s="32" t="s">
        <v>3904</v>
      </c>
      <c r="C355" s="32" t="s">
        <v>3905</v>
      </c>
      <c r="D355" s="32" t="s">
        <v>1626</v>
      </c>
      <c r="E355" s="32" t="s">
        <v>3836</v>
      </c>
      <c r="F355" s="32" t="s">
        <v>3836</v>
      </c>
      <c r="G355" s="32" t="s">
        <v>109</v>
      </c>
      <c r="H355" s="32" t="s">
        <v>3906</v>
      </c>
      <c r="I355" s="32" t="s">
        <v>3266</v>
      </c>
      <c r="J355" s="32" t="s">
        <v>153</v>
      </c>
      <c r="K355" s="32" t="s">
        <v>3907</v>
      </c>
      <c r="L355" s="32" t="s">
        <v>153</v>
      </c>
      <c r="M355" s="32" t="s">
        <v>153</v>
      </c>
      <c r="N355" s="32" t="s">
        <v>508</v>
      </c>
      <c r="O355" s="32" t="s">
        <v>153</v>
      </c>
      <c r="P355" s="32" t="s">
        <v>3908</v>
      </c>
      <c r="Q355" s="32" t="s">
        <v>3909</v>
      </c>
      <c r="R355" s="33" t="s">
        <v>3910</v>
      </c>
      <c r="S355" s="33" t="s">
        <v>1740</v>
      </c>
      <c r="T355" s="32" t="s">
        <v>3911</v>
      </c>
      <c r="U355" s="32" t="s">
        <v>419</v>
      </c>
      <c r="V355" s="32" t="s">
        <v>3912</v>
      </c>
      <c r="W355" s="32" t="s">
        <v>437</v>
      </c>
      <c r="X355" s="32" t="s">
        <v>153</v>
      </c>
      <c r="Y355" s="32" t="s">
        <v>3913</v>
      </c>
      <c r="Z355" s="32" t="s">
        <v>166</v>
      </c>
      <c r="AA355" s="34">
        <f t="shared" si="30"/>
        <v>3</v>
      </c>
      <c r="AB355" s="34">
        <f t="shared" si="31"/>
        <v>10</v>
      </c>
      <c r="AC355" s="34">
        <f t="shared" si="32"/>
        <v>10</v>
      </c>
      <c r="AD355" s="34">
        <f t="shared" si="33"/>
        <v>23</v>
      </c>
      <c r="AE355" s="34">
        <v>2</v>
      </c>
      <c r="AF355" s="34" t="str">
        <f t="shared" si="34"/>
        <v>B</v>
      </c>
      <c r="AG355" s="35" t="s">
        <v>3914</v>
      </c>
      <c r="AH355" s="36">
        <f t="shared" si="35"/>
        <v>23.003550000000001</v>
      </c>
    </row>
    <row r="356" spans="2:34" ht="34.9" x14ac:dyDescent="0.45">
      <c r="B356" s="32" t="s">
        <v>3915</v>
      </c>
      <c r="C356" s="32" t="s">
        <v>3916</v>
      </c>
      <c r="D356" s="32" t="s">
        <v>2786</v>
      </c>
      <c r="E356" s="32" t="s">
        <v>3917</v>
      </c>
      <c r="F356" s="32" t="s">
        <v>3917</v>
      </c>
      <c r="G356" s="32" t="s">
        <v>110</v>
      </c>
      <c r="H356" s="32" t="s">
        <v>3918</v>
      </c>
      <c r="I356" s="32" t="s">
        <v>3266</v>
      </c>
      <c r="J356" s="32" t="s">
        <v>153</v>
      </c>
      <c r="K356" s="32" t="s">
        <v>3919</v>
      </c>
      <c r="L356" s="32" t="s">
        <v>300</v>
      </c>
      <c r="M356" s="32" t="s">
        <v>153</v>
      </c>
      <c r="N356" s="32" t="s">
        <v>3195</v>
      </c>
      <c r="O356" s="32" t="s">
        <v>153</v>
      </c>
      <c r="P356" s="32" t="s">
        <v>3920</v>
      </c>
      <c r="Q356" s="32" t="s">
        <v>3921</v>
      </c>
      <c r="R356" s="33" t="s">
        <v>3922</v>
      </c>
      <c r="S356" s="33" t="s">
        <v>290</v>
      </c>
      <c r="T356" s="32" t="s">
        <v>3923</v>
      </c>
      <c r="U356" s="32" t="s">
        <v>161</v>
      </c>
      <c r="V356" s="32" t="s">
        <v>306</v>
      </c>
      <c r="W356" s="32" t="s">
        <v>163</v>
      </c>
      <c r="X356" s="32" t="s">
        <v>153</v>
      </c>
      <c r="Y356" s="32" t="s">
        <v>165</v>
      </c>
      <c r="Z356" s="32" t="s">
        <v>166</v>
      </c>
      <c r="AA356" s="34">
        <f t="shared" si="30"/>
        <v>3</v>
      </c>
      <c r="AB356" s="34">
        <f t="shared" si="31"/>
        <v>10</v>
      </c>
      <c r="AC356" s="34">
        <f t="shared" si="32"/>
        <v>7</v>
      </c>
      <c r="AD356" s="34">
        <f t="shared" si="33"/>
        <v>20</v>
      </c>
      <c r="AE356" s="34">
        <v>1</v>
      </c>
      <c r="AF356" s="34" t="str">
        <f t="shared" si="34"/>
        <v>B</v>
      </c>
      <c r="AG356" s="35" t="s">
        <v>3924</v>
      </c>
      <c r="AH356" s="36">
        <f t="shared" si="35"/>
        <v>20.00356</v>
      </c>
    </row>
    <row r="357" spans="2:34" ht="34.9" x14ac:dyDescent="0.45">
      <c r="B357" s="32" t="s">
        <v>3925</v>
      </c>
      <c r="C357" s="32" t="s">
        <v>3926</v>
      </c>
      <c r="D357" s="32" t="s">
        <v>2098</v>
      </c>
      <c r="E357" s="32" t="s">
        <v>3927</v>
      </c>
      <c r="F357" s="32" t="s">
        <v>3927</v>
      </c>
      <c r="G357" s="32" t="s">
        <v>110</v>
      </c>
      <c r="H357" s="32" t="s">
        <v>3928</v>
      </c>
      <c r="I357" s="32" t="s">
        <v>3266</v>
      </c>
      <c r="J357" s="32" t="s">
        <v>153</v>
      </c>
      <c r="K357" s="32" t="s">
        <v>3929</v>
      </c>
      <c r="L357" s="32" t="s">
        <v>153</v>
      </c>
      <c r="M357" s="32" t="s">
        <v>153</v>
      </c>
      <c r="N357" s="32" t="s">
        <v>508</v>
      </c>
      <c r="O357" s="32" t="s">
        <v>153</v>
      </c>
      <c r="P357" s="32" t="s">
        <v>3930</v>
      </c>
      <c r="Q357" s="32" t="s">
        <v>3931</v>
      </c>
      <c r="R357" s="33" t="s">
        <v>3932</v>
      </c>
      <c r="S357" s="33"/>
      <c r="T357" s="32" t="s">
        <v>3933</v>
      </c>
      <c r="U357" s="32" t="s">
        <v>161</v>
      </c>
      <c r="V357" s="32" t="s">
        <v>3934</v>
      </c>
      <c r="W357" s="32" t="s">
        <v>163</v>
      </c>
      <c r="X357" s="32" t="s">
        <v>153</v>
      </c>
      <c r="Y357" s="32" t="s">
        <v>165</v>
      </c>
      <c r="Z357" s="32" t="s">
        <v>166</v>
      </c>
      <c r="AA357" s="34">
        <f t="shared" si="30"/>
        <v>0</v>
      </c>
      <c r="AB357" s="34">
        <f t="shared" si="31"/>
        <v>10</v>
      </c>
      <c r="AC357" s="34">
        <f t="shared" si="32"/>
        <v>4</v>
      </c>
      <c r="AD357" s="34">
        <f t="shared" si="33"/>
        <v>14</v>
      </c>
      <c r="AE357" s="34">
        <v>1</v>
      </c>
      <c r="AF357" s="34" t="str">
        <f t="shared" si="34"/>
        <v>C</v>
      </c>
      <c r="AG357" s="35" t="s">
        <v>3935</v>
      </c>
      <c r="AH357" s="36">
        <f t="shared" si="35"/>
        <v>14.00357</v>
      </c>
    </row>
    <row r="358" spans="2:34" ht="23.25" x14ac:dyDescent="0.45">
      <c r="B358" s="32" t="s">
        <v>3936</v>
      </c>
      <c r="C358" s="32" t="s">
        <v>3937</v>
      </c>
      <c r="D358" s="32" t="s">
        <v>1503</v>
      </c>
      <c r="E358" s="32" t="s">
        <v>3927</v>
      </c>
      <c r="F358" s="32" t="s">
        <v>3927</v>
      </c>
      <c r="G358" s="32" t="s">
        <v>110</v>
      </c>
      <c r="H358" s="32" t="s">
        <v>3928</v>
      </c>
      <c r="I358" s="32" t="s">
        <v>3266</v>
      </c>
      <c r="J358" s="32" t="s">
        <v>153</v>
      </c>
      <c r="K358" s="32" t="s">
        <v>3938</v>
      </c>
      <c r="L358" s="32" t="s">
        <v>153</v>
      </c>
      <c r="M358" s="32" t="s">
        <v>153</v>
      </c>
      <c r="N358" s="32" t="s">
        <v>508</v>
      </c>
      <c r="O358" s="32" t="s">
        <v>153</v>
      </c>
      <c r="P358" s="32" t="s">
        <v>3939</v>
      </c>
      <c r="Q358" s="32" t="s">
        <v>3940</v>
      </c>
      <c r="R358" s="33" t="s">
        <v>3941</v>
      </c>
      <c r="S358" s="33"/>
      <c r="T358" s="32" t="s">
        <v>3942</v>
      </c>
      <c r="U358" s="32" t="s">
        <v>419</v>
      </c>
      <c r="V358" s="32" t="s">
        <v>3934</v>
      </c>
      <c r="W358" s="32" t="s">
        <v>163</v>
      </c>
      <c r="X358" s="32" t="s">
        <v>153</v>
      </c>
      <c r="Y358" s="32" t="s">
        <v>165</v>
      </c>
      <c r="Z358" s="32" t="s">
        <v>166</v>
      </c>
      <c r="AA358" s="34">
        <f t="shared" si="30"/>
        <v>0</v>
      </c>
      <c r="AB358" s="34">
        <f t="shared" si="31"/>
        <v>10</v>
      </c>
      <c r="AC358" s="34">
        <f t="shared" si="32"/>
        <v>4</v>
      </c>
      <c r="AD358" s="34">
        <f t="shared" si="33"/>
        <v>14</v>
      </c>
      <c r="AE358" s="34">
        <v>1</v>
      </c>
      <c r="AF358" s="34" t="str">
        <f t="shared" si="34"/>
        <v>C</v>
      </c>
      <c r="AG358" s="35" t="s">
        <v>3943</v>
      </c>
      <c r="AH358" s="36">
        <f t="shared" si="35"/>
        <v>14.003579999999999</v>
      </c>
    </row>
    <row r="359" spans="2:34" ht="23.25" x14ac:dyDescent="0.45">
      <c r="B359" s="32" t="s">
        <v>3944</v>
      </c>
      <c r="C359" s="32" t="s">
        <v>3945</v>
      </c>
      <c r="D359" s="32" t="s">
        <v>1626</v>
      </c>
      <c r="E359" s="32" t="s">
        <v>3917</v>
      </c>
      <c r="F359" s="32" t="s">
        <v>3917</v>
      </c>
      <c r="G359" s="32" t="s">
        <v>110</v>
      </c>
      <c r="H359" s="32" t="s">
        <v>3918</v>
      </c>
      <c r="I359" s="32" t="s">
        <v>3266</v>
      </c>
      <c r="J359" s="32" t="s">
        <v>153</v>
      </c>
      <c r="K359" s="32" t="s">
        <v>3946</v>
      </c>
      <c r="L359" s="32" t="s">
        <v>153</v>
      </c>
      <c r="M359" s="32" t="s">
        <v>153</v>
      </c>
      <c r="N359" s="32" t="s">
        <v>508</v>
      </c>
      <c r="O359" s="32" t="s">
        <v>153</v>
      </c>
      <c r="P359" s="32" t="s">
        <v>3947</v>
      </c>
      <c r="Q359" s="32" t="s">
        <v>3948</v>
      </c>
      <c r="R359" s="33" t="s">
        <v>3949</v>
      </c>
      <c r="S359" s="33" t="s">
        <v>423</v>
      </c>
      <c r="T359" s="32" t="s">
        <v>3950</v>
      </c>
      <c r="U359" s="32" t="s">
        <v>419</v>
      </c>
      <c r="V359" s="32" t="s">
        <v>3951</v>
      </c>
      <c r="W359" s="32" t="s">
        <v>163</v>
      </c>
      <c r="X359" s="32" t="s">
        <v>153</v>
      </c>
      <c r="Y359" s="32" t="s">
        <v>165</v>
      </c>
      <c r="Z359" s="32" t="s">
        <v>166</v>
      </c>
      <c r="AA359" s="34">
        <f t="shared" si="30"/>
        <v>3</v>
      </c>
      <c r="AB359" s="34">
        <f t="shared" si="31"/>
        <v>10</v>
      </c>
      <c r="AC359" s="34">
        <f t="shared" si="32"/>
        <v>7</v>
      </c>
      <c r="AD359" s="34">
        <f t="shared" si="33"/>
        <v>20</v>
      </c>
      <c r="AE359" s="34">
        <v>1</v>
      </c>
      <c r="AF359" s="34" t="str">
        <f t="shared" si="34"/>
        <v>B</v>
      </c>
      <c r="AG359" s="35" t="s">
        <v>3952</v>
      </c>
      <c r="AH359" s="36">
        <f t="shared" si="35"/>
        <v>20.003589999999999</v>
      </c>
    </row>
    <row r="360" spans="2:34" ht="46.5" x14ac:dyDescent="0.45">
      <c r="B360" s="32" t="s">
        <v>3953</v>
      </c>
      <c r="C360" s="32" t="s">
        <v>3954</v>
      </c>
      <c r="D360" s="32" t="s">
        <v>640</v>
      </c>
      <c r="E360" s="32" t="s">
        <v>3927</v>
      </c>
      <c r="F360" s="32" t="s">
        <v>3927</v>
      </c>
      <c r="G360" s="32" t="s">
        <v>110</v>
      </c>
      <c r="H360" s="32" t="s">
        <v>3928</v>
      </c>
      <c r="I360" s="32" t="s">
        <v>3266</v>
      </c>
      <c r="J360" s="32" t="s">
        <v>153</v>
      </c>
      <c r="K360" s="32" t="s">
        <v>3955</v>
      </c>
      <c r="L360" s="32" t="s">
        <v>153</v>
      </c>
      <c r="M360" s="32" t="s">
        <v>153</v>
      </c>
      <c r="N360" s="32" t="s">
        <v>508</v>
      </c>
      <c r="O360" s="32" t="s">
        <v>153</v>
      </c>
      <c r="P360" s="32" t="s">
        <v>3956</v>
      </c>
      <c r="Q360" s="32" t="s">
        <v>3957</v>
      </c>
      <c r="R360" s="33" t="s">
        <v>3958</v>
      </c>
      <c r="S360" s="33" t="s">
        <v>450</v>
      </c>
      <c r="T360" s="32" t="s">
        <v>3959</v>
      </c>
      <c r="U360" s="32" t="s">
        <v>419</v>
      </c>
      <c r="V360" s="32" t="s">
        <v>3934</v>
      </c>
      <c r="W360" s="32" t="s">
        <v>580</v>
      </c>
      <c r="X360" s="32" t="s">
        <v>153</v>
      </c>
      <c r="Y360" s="32" t="s">
        <v>3960</v>
      </c>
      <c r="Z360" s="32" t="s">
        <v>166</v>
      </c>
      <c r="AA360" s="34">
        <f t="shared" si="30"/>
        <v>3</v>
      </c>
      <c r="AB360" s="34">
        <f t="shared" si="31"/>
        <v>10</v>
      </c>
      <c r="AC360" s="34">
        <f t="shared" si="32"/>
        <v>10</v>
      </c>
      <c r="AD360" s="34">
        <f t="shared" si="33"/>
        <v>23</v>
      </c>
      <c r="AE360" s="34">
        <v>2</v>
      </c>
      <c r="AF360" s="34" t="str">
        <f t="shared" si="34"/>
        <v>B</v>
      </c>
      <c r="AG360" s="35" t="s">
        <v>3961</v>
      </c>
      <c r="AH360" s="36">
        <f t="shared" si="35"/>
        <v>23.003599999999999</v>
      </c>
    </row>
    <row r="361" spans="2:34" ht="23.25" x14ac:dyDescent="0.45">
      <c r="B361" s="32" t="s">
        <v>3962</v>
      </c>
      <c r="C361" s="32" t="s">
        <v>3963</v>
      </c>
      <c r="D361" s="32" t="s">
        <v>2098</v>
      </c>
      <c r="E361" s="32" t="s">
        <v>3964</v>
      </c>
      <c r="F361" s="32" t="s">
        <v>3965</v>
      </c>
      <c r="G361" s="32" t="s">
        <v>111</v>
      </c>
      <c r="H361" s="32" t="s">
        <v>3966</v>
      </c>
      <c r="I361" s="32" t="s">
        <v>3266</v>
      </c>
      <c r="J361" s="32" t="s">
        <v>153</v>
      </c>
      <c r="K361" s="32" t="s">
        <v>3967</v>
      </c>
      <c r="L361" s="32" t="s">
        <v>153</v>
      </c>
      <c r="M361" s="32" t="s">
        <v>153</v>
      </c>
      <c r="N361" s="32" t="s">
        <v>508</v>
      </c>
      <c r="O361" s="32" t="s">
        <v>153</v>
      </c>
      <c r="P361" s="32" t="s">
        <v>3968</v>
      </c>
      <c r="Q361" s="32" t="s">
        <v>3969</v>
      </c>
      <c r="R361" s="33" t="s">
        <v>3970</v>
      </c>
      <c r="S361" s="33"/>
      <c r="T361" s="32" t="s">
        <v>3971</v>
      </c>
      <c r="U361" s="32" t="s">
        <v>419</v>
      </c>
      <c r="V361" s="32" t="s">
        <v>3972</v>
      </c>
      <c r="W361" s="32" t="s">
        <v>163</v>
      </c>
      <c r="X361" s="32" t="s">
        <v>153</v>
      </c>
      <c r="Y361" s="32" t="s">
        <v>165</v>
      </c>
      <c r="Z361" s="32" t="s">
        <v>166</v>
      </c>
      <c r="AA361" s="34">
        <f t="shared" si="30"/>
        <v>0</v>
      </c>
      <c r="AB361" s="34">
        <f t="shared" si="31"/>
        <v>10</v>
      </c>
      <c r="AC361" s="34">
        <f t="shared" si="32"/>
        <v>4</v>
      </c>
      <c r="AD361" s="34">
        <f t="shared" si="33"/>
        <v>14</v>
      </c>
      <c r="AE361" s="34">
        <v>1</v>
      </c>
      <c r="AF361" s="34" t="str">
        <f t="shared" si="34"/>
        <v>C</v>
      </c>
      <c r="AG361" s="35" t="s">
        <v>3973</v>
      </c>
      <c r="AH361" s="36">
        <f t="shared" si="35"/>
        <v>14.00361</v>
      </c>
    </row>
    <row r="362" spans="2:34" ht="34.9" x14ac:dyDescent="0.45">
      <c r="B362" s="32" t="s">
        <v>3974</v>
      </c>
      <c r="C362" s="32" t="s">
        <v>3975</v>
      </c>
      <c r="D362" s="32" t="s">
        <v>1503</v>
      </c>
      <c r="E362" s="32" t="s">
        <v>3964</v>
      </c>
      <c r="F362" s="32" t="s">
        <v>3965</v>
      </c>
      <c r="G362" s="32" t="s">
        <v>111</v>
      </c>
      <c r="H362" s="32" t="s">
        <v>3966</v>
      </c>
      <c r="I362" s="32" t="s">
        <v>3266</v>
      </c>
      <c r="J362" s="32" t="s">
        <v>153</v>
      </c>
      <c r="K362" s="32" t="s">
        <v>3976</v>
      </c>
      <c r="L362" s="32" t="s">
        <v>153</v>
      </c>
      <c r="M362" s="32" t="s">
        <v>153</v>
      </c>
      <c r="N362" s="32" t="s">
        <v>508</v>
      </c>
      <c r="O362" s="32" t="s">
        <v>153</v>
      </c>
      <c r="P362" s="32" t="s">
        <v>3977</v>
      </c>
      <c r="Q362" s="32" t="s">
        <v>3978</v>
      </c>
      <c r="R362" s="33" t="s">
        <v>3979</v>
      </c>
      <c r="S362" s="33"/>
      <c r="T362" s="32" t="s">
        <v>3980</v>
      </c>
      <c r="U362" s="32" t="s">
        <v>419</v>
      </c>
      <c r="V362" s="32" t="s">
        <v>3972</v>
      </c>
      <c r="W362" s="32" t="s">
        <v>163</v>
      </c>
      <c r="X362" s="32" t="s">
        <v>153</v>
      </c>
      <c r="Y362" s="32" t="s">
        <v>165</v>
      </c>
      <c r="Z362" s="32" t="s">
        <v>166</v>
      </c>
      <c r="AA362" s="34">
        <f t="shared" si="30"/>
        <v>0</v>
      </c>
      <c r="AB362" s="34">
        <f t="shared" si="31"/>
        <v>10</v>
      </c>
      <c r="AC362" s="34">
        <f t="shared" si="32"/>
        <v>4</v>
      </c>
      <c r="AD362" s="34">
        <f t="shared" si="33"/>
        <v>14</v>
      </c>
      <c r="AE362" s="34">
        <v>1</v>
      </c>
      <c r="AF362" s="34" t="str">
        <f t="shared" si="34"/>
        <v>C</v>
      </c>
      <c r="AG362" s="35" t="s">
        <v>3981</v>
      </c>
      <c r="AH362" s="36">
        <f t="shared" si="35"/>
        <v>14.00362</v>
      </c>
    </row>
    <row r="363" spans="2:34" ht="34.9" x14ac:dyDescent="0.45">
      <c r="B363" s="32" t="s">
        <v>3982</v>
      </c>
      <c r="C363" s="32" t="s">
        <v>3983</v>
      </c>
      <c r="D363" s="32" t="s">
        <v>2786</v>
      </c>
      <c r="E363" s="32" t="s">
        <v>3965</v>
      </c>
      <c r="F363" s="32" t="s">
        <v>3965</v>
      </c>
      <c r="G363" s="32" t="s">
        <v>111</v>
      </c>
      <c r="H363" s="32" t="s">
        <v>3984</v>
      </c>
      <c r="I363" s="32" t="s">
        <v>3266</v>
      </c>
      <c r="J363" s="32" t="s">
        <v>153</v>
      </c>
      <c r="K363" s="32" t="s">
        <v>3985</v>
      </c>
      <c r="L363" s="32" t="s">
        <v>153</v>
      </c>
      <c r="M363" s="32" t="s">
        <v>153</v>
      </c>
      <c r="N363" s="32" t="s">
        <v>3195</v>
      </c>
      <c r="O363" s="32" t="s">
        <v>153</v>
      </c>
      <c r="P363" s="32" t="s">
        <v>3986</v>
      </c>
      <c r="Q363" s="32" t="s">
        <v>3987</v>
      </c>
      <c r="R363" s="33" t="s">
        <v>3988</v>
      </c>
      <c r="S363" s="33" t="s">
        <v>290</v>
      </c>
      <c r="T363" s="32" t="s">
        <v>3989</v>
      </c>
      <c r="U363" s="32" t="s">
        <v>161</v>
      </c>
      <c r="V363" s="32" t="s">
        <v>3990</v>
      </c>
      <c r="W363" s="32" t="s">
        <v>163</v>
      </c>
      <c r="X363" s="32" t="s">
        <v>153</v>
      </c>
      <c r="Y363" s="32" t="s">
        <v>165</v>
      </c>
      <c r="Z363" s="32" t="s">
        <v>166</v>
      </c>
      <c r="AA363" s="34">
        <f t="shared" si="30"/>
        <v>3</v>
      </c>
      <c r="AB363" s="34">
        <f t="shared" si="31"/>
        <v>10</v>
      </c>
      <c r="AC363" s="34">
        <f t="shared" si="32"/>
        <v>7</v>
      </c>
      <c r="AD363" s="34">
        <f t="shared" si="33"/>
        <v>20</v>
      </c>
      <c r="AE363" s="34">
        <v>1</v>
      </c>
      <c r="AF363" s="34" t="str">
        <f t="shared" si="34"/>
        <v>B</v>
      </c>
      <c r="AG363" s="35" t="s">
        <v>3991</v>
      </c>
      <c r="AH363" s="36">
        <f t="shared" si="35"/>
        <v>20.003630000000001</v>
      </c>
    </row>
    <row r="364" spans="2:34" ht="23.25" x14ac:dyDescent="0.45">
      <c r="B364" s="32" t="s">
        <v>3992</v>
      </c>
      <c r="C364" s="32" t="s">
        <v>3993</v>
      </c>
      <c r="D364" s="32" t="s">
        <v>2098</v>
      </c>
      <c r="E364" s="32" t="s">
        <v>3662</v>
      </c>
      <c r="F364" s="32" t="s">
        <v>3662</v>
      </c>
      <c r="G364" s="32" t="s">
        <v>108</v>
      </c>
      <c r="H364" s="32" t="s">
        <v>3663</v>
      </c>
      <c r="I364" s="32" t="s">
        <v>3266</v>
      </c>
      <c r="J364" s="32" t="s">
        <v>153</v>
      </c>
      <c r="K364" s="32" t="s">
        <v>3994</v>
      </c>
      <c r="L364" s="32" t="s">
        <v>153</v>
      </c>
      <c r="M364" s="32" t="s">
        <v>153</v>
      </c>
      <c r="N364" s="32" t="s">
        <v>508</v>
      </c>
      <c r="O364" s="32" t="s">
        <v>153</v>
      </c>
      <c r="P364" s="32" t="s">
        <v>3995</v>
      </c>
      <c r="Q364" s="32" t="s">
        <v>3996</v>
      </c>
      <c r="R364" s="33" t="s">
        <v>3997</v>
      </c>
      <c r="S364" s="33"/>
      <c r="T364" s="32" t="s">
        <v>3998</v>
      </c>
      <c r="U364" s="32" t="s">
        <v>419</v>
      </c>
      <c r="V364" s="32" t="s">
        <v>3747</v>
      </c>
      <c r="W364" s="32" t="s">
        <v>163</v>
      </c>
      <c r="X364" s="32" t="s">
        <v>153</v>
      </c>
      <c r="Y364" s="32" t="s">
        <v>165</v>
      </c>
      <c r="Z364" s="32" t="s">
        <v>166</v>
      </c>
      <c r="AA364" s="34">
        <f t="shared" si="30"/>
        <v>0</v>
      </c>
      <c r="AB364" s="34">
        <f t="shared" si="31"/>
        <v>10</v>
      </c>
      <c r="AC364" s="34">
        <f t="shared" si="32"/>
        <v>4</v>
      </c>
      <c r="AD364" s="34">
        <f t="shared" si="33"/>
        <v>14</v>
      </c>
      <c r="AE364" s="34">
        <v>1</v>
      </c>
      <c r="AF364" s="34" t="str">
        <f t="shared" si="34"/>
        <v>C</v>
      </c>
      <c r="AG364" s="35" t="s">
        <v>3999</v>
      </c>
      <c r="AH364" s="36">
        <f t="shared" si="35"/>
        <v>14.003640000000001</v>
      </c>
    </row>
    <row r="365" spans="2:34" ht="23.25" x14ac:dyDescent="0.45">
      <c r="B365" s="32" t="s">
        <v>4000</v>
      </c>
      <c r="C365" s="32" t="s">
        <v>4001</v>
      </c>
      <c r="D365" s="32" t="s">
        <v>2098</v>
      </c>
      <c r="E365" s="32" t="s">
        <v>4002</v>
      </c>
      <c r="F365" s="32" t="s">
        <v>3702</v>
      </c>
      <c r="G365" s="32" t="s">
        <v>108</v>
      </c>
      <c r="H365" s="32" t="s">
        <v>4003</v>
      </c>
      <c r="I365" s="32" t="s">
        <v>3266</v>
      </c>
      <c r="J365" s="32" t="s">
        <v>153</v>
      </c>
      <c r="K365" s="32" t="s">
        <v>4004</v>
      </c>
      <c r="L365" s="32" t="s">
        <v>153</v>
      </c>
      <c r="M365" s="32" t="s">
        <v>153</v>
      </c>
      <c r="N365" s="32" t="s">
        <v>508</v>
      </c>
      <c r="O365" s="32" t="s">
        <v>153</v>
      </c>
      <c r="P365" s="32" t="s">
        <v>4005</v>
      </c>
      <c r="Q365" s="32" t="s">
        <v>4006</v>
      </c>
      <c r="R365" s="33" t="s">
        <v>4007</v>
      </c>
      <c r="S365" s="33"/>
      <c r="T365" s="32" t="s">
        <v>4008</v>
      </c>
      <c r="U365" s="32" t="s">
        <v>419</v>
      </c>
      <c r="V365" s="32" t="s">
        <v>3709</v>
      </c>
      <c r="W365" s="32" t="s">
        <v>163</v>
      </c>
      <c r="X365" s="32" t="s">
        <v>153</v>
      </c>
      <c r="Y365" s="32" t="s">
        <v>165</v>
      </c>
      <c r="Z365" s="32" t="s">
        <v>166</v>
      </c>
      <c r="AA365" s="34">
        <f t="shared" si="30"/>
        <v>0</v>
      </c>
      <c r="AB365" s="34">
        <f t="shared" si="31"/>
        <v>10</v>
      </c>
      <c r="AC365" s="34">
        <f t="shared" si="32"/>
        <v>4</v>
      </c>
      <c r="AD365" s="34">
        <f t="shared" si="33"/>
        <v>14</v>
      </c>
      <c r="AE365" s="34">
        <v>1</v>
      </c>
      <c r="AF365" s="34" t="str">
        <f t="shared" si="34"/>
        <v>C</v>
      </c>
      <c r="AG365" s="35" t="s">
        <v>4009</v>
      </c>
      <c r="AH365" s="36">
        <f t="shared" si="35"/>
        <v>14.00365</v>
      </c>
    </row>
    <row r="366" spans="2:34" ht="23.25" x14ac:dyDescent="0.45">
      <c r="B366" s="32" t="s">
        <v>4010</v>
      </c>
      <c r="C366" s="32" t="s">
        <v>4011</v>
      </c>
      <c r="D366" s="32" t="s">
        <v>2155</v>
      </c>
      <c r="E366" s="32" t="s">
        <v>3772</v>
      </c>
      <c r="F366" s="32" t="s">
        <v>3772</v>
      </c>
      <c r="G366" s="32" t="s">
        <v>108</v>
      </c>
      <c r="H366" s="32" t="s">
        <v>4012</v>
      </c>
      <c r="I366" s="32" t="s">
        <v>4013</v>
      </c>
      <c r="J366" s="32" t="s">
        <v>153</v>
      </c>
      <c r="K366" s="32" t="s">
        <v>4014</v>
      </c>
      <c r="L366" s="32" t="s">
        <v>153</v>
      </c>
      <c r="M366" s="32" t="s">
        <v>153</v>
      </c>
      <c r="N366" s="32" t="s">
        <v>508</v>
      </c>
      <c r="O366" s="32" t="s">
        <v>153</v>
      </c>
      <c r="P366" s="32" t="s">
        <v>4015</v>
      </c>
      <c r="Q366" s="32" t="s">
        <v>4016</v>
      </c>
      <c r="R366" s="33" t="s">
        <v>4017</v>
      </c>
      <c r="S366" s="33"/>
      <c r="T366" s="32" t="s">
        <v>4018</v>
      </c>
      <c r="U366" s="32" t="s">
        <v>161</v>
      </c>
      <c r="V366" s="32" t="s">
        <v>4019</v>
      </c>
      <c r="W366" s="32" t="s">
        <v>163</v>
      </c>
      <c r="X366" s="32" t="s">
        <v>153</v>
      </c>
      <c r="Y366" s="32" t="s">
        <v>165</v>
      </c>
      <c r="Z366" s="32" t="s">
        <v>166</v>
      </c>
      <c r="AA366" s="34">
        <f t="shared" si="30"/>
        <v>0</v>
      </c>
      <c r="AB366" s="34">
        <f t="shared" si="31"/>
        <v>10</v>
      </c>
      <c r="AC366" s="34">
        <f t="shared" si="32"/>
        <v>4</v>
      </c>
      <c r="AD366" s="34">
        <f t="shared" si="33"/>
        <v>14</v>
      </c>
      <c r="AE366" s="34">
        <v>1</v>
      </c>
      <c r="AF366" s="34" t="str">
        <f t="shared" si="34"/>
        <v>C</v>
      </c>
      <c r="AG366" s="35" t="s">
        <v>4020</v>
      </c>
      <c r="AH366" s="36">
        <f t="shared" si="35"/>
        <v>14.00366</v>
      </c>
    </row>
    <row r="367" spans="2:34" ht="23.25" x14ac:dyDescent="0.45">
      <c r="B367" s="32" t="s">
        <v>4021</v>
      </c>
      <c r="C367" s="32" t="s">
        <v>4022</v>
      </c>
      <c r="D367" s="32" t="s">
        <v>2155</v>
      </c>
      <c r="E367" s="32" t="s">
        <v>3730</v>
      </c>
      <c r="F367" s="32" t="s">
        <v>3702</v>
      </c>
      <c r="G367" s="32" t="s">
        <v>108</v>
      </c>
      <c r="H367" s="32" t="s">
        <v>3731</v>
      </c>
      <c r="I367" s="32" t="s">
        <v>4023</v>
      </c>
      <c r="J367" s="32" t="s">
        <v>153</v>
      </c>
      <c r="K367" s="32" t="s">
        <v>4024</v>
      </c>
      <c r="L367" s="32" t="s">
        <v>153</v>
      </c>
      <c r="M367" s="32" t="s">
        <v>153</v>
      </c>
      <c r="N367" s="32" t="s">
        <v>508</v>
      </c>
      <c r="O367" s="32" t="s">
        <v>153</v>
      </c>
      <c r="P367" s="32" t="s">
        <v>4025</v>
      </c>
      <c r="Q367" s="32" t="s">
        <v>4026</v>
      </c>
      <c r="R367" s="33" t="s">
        <v>4027</v>
      </c>
      <c r="S367" s="33"/>
      <c r="T367" s="32" t="s">
        <v>4028</v>
      </c>
      <c r="U367" s="32" t="s">
        <v>161</v>
      </c>
      <c r="V367" s="32" t="s">
        <v>4019</v>
      </c>
      <c r="W367" s="32" t="s">
        <v>163</v>
      </c>
      <c r="X367" s="32" t="s">
        <v>153</v>
      </c>
      <c r="Y367" s="32" t="s">
        <v>165</v>
      </c>
      <c r="Z367" s="32" t="s">
        <v>166</v>
      </c>
      <c r="AA367" s="34">
        <f t="shared" si="30"/>
        <v>0</v>
      </c>
      <c r="AB367" s="34">
        <f t="shared" si="31"/>
        <v>10</v>
      </c>
      <c r="AC367" s="34">
        <f t="shared" si="32"/>
        <v>4</v>
      </c>
      <c r="AD367" s="34">
        <f t="shared" si="33"/>
        <v>14</v>
      </c>
      <c r="AE367" s="34">
        <v>1</v>
      </c>
      <c r="AF367" s="34" t="str">
        <f t="shared" si="34"/>
        <v>C</v>
      </c>
      <c r="AG367" s="35" t="s">
        <v>4029</v>
      </c>
      <c r="AH367" s="36">
        <f t="shared" si="35"/>
        <v>14.00367</v>
      </c>
    </row>
    <row r="368" spans="2:34" ht="23.25" x14ac:dyDescent="0.45">
      <c r="B368" s="32" t="s">
        <v>4030</v>
      </c>
      <c r="C368" s="32" t="s">
        <v>4031</v>
      </c>
      <c r="D368" s="32" t="s">
        <v>1503</v>
      </c>
      <c r="E368" s="32" t="s">
        <v>3662</v>
      </c>
      <c r="F368" s="32" t="s">
        <v>3662</v>
      </c>
      <c r="G368" s="32" t="s">
        <v>108</v>
      </c>
      <c r="H368" s="32" t="s">
        <v>3663</v>
      </c>
      <c r="I368" s="32" t="s">
        <v>3266</v>
      </c>
      <c r="J368" s="32" t="s">
        <v>153</v>
      </c>
      <c r="K368" s="32" t="s">
        <v>4032</v>
      </c>
      <c r="L368" s="32" t="s">
        <v>153</v>
      </c>
      <c r="M368" s="32" t="s">
        <v>153</v>
      </c>
      <c r="N368" s="32" t="s">
        <v>508</v>
      </c>
      <c r="O368" s="32" t="s">
        <v>153</v>
      </c>
      <c r="P368" s="32" t="s">
        <v>4033</v>
      </c>
      <c r="Q368" s="32" t="s">
        <v>4034</v>
      </c>
      <c r="R368" s="33" t="s">
        <v>4035</v>
      </c>
      <c r="S368" s="33"/>
      <c r="T368" s="32" t="s">
        <v>4036</v>
      </c>
      <c r="U368" s="32" t="s">
        <v>419</v>
      </c>
      <c r="V368" s="32" t="s">
        <v>3747</v>
      </c>
      <c r="W368" s="32" t="s">
        <v>163</v>
      </c>
      <c r="X368" s="32" t="s">
        <v>153</v>
      </c>
      <c r="Y368" s="32" t="s">
        <v>165</v>
      </c>
      <c r="Z368" s="32" t="s">
        <v>166</v>
      </c>
      <c r="AA368" s="34">
        <f t="shared" si="30"/>
        <v>0</v>
      </c>
      <c r="AB368" s="34">
        <f t="shared" si="31"/>
        <v>10</v>
      </c>
      <c r="AC368" s="34">
        <f t="shared" si="32"/>
        <v>4</v>
      </c>
      <c r="AD368" s="34">
        <f t="shared" si="33"/>
        <v>14</v>
      </c>
      <c r="AE368" s="34">
        <v>1</v>
      </c>
      <c r="AF368" s="34" t="str">
        <f t="shared" si="34"/>
        <v>C</v>
      </c>
      <c r="AG368" s="35" t="s">
        <v>4037</v>
      </c>
      <c r="AH368" s="36">
        <f t="shared" si="35"/>
        <v>14.003679999999999</v>
      </c>
    </row>
    <row r="369" spans="2:34" ht="23.25" x14ac:dyDescent="0.45">
      <c r="B369" s="32" t="s">
        <v>4038</v>
      </c>
      <c r="C369" s="32" t="s">
        <v>4039</v>
      </c>
      <c r="D369" s="32" t="s">
        <v>640</v>
      </c>
      <c r="E369" s="32" t="s">
        <v>3662</v>
      </c>
      <c r="F369" s="32" t="s">
        <v>3662</v>
      </c>
      <c r="G369" s="32" t="s">
        <v>108</v>
      </c>
      <c r="H369" s="32" t="s">
        <v>3663</v>
      </c>
      <c r="I369" s="32" t="s">
        <v>3266</v>
      </c>
      <c r="J369" s="32" t="s">
        <v>153</v>
      </c>
      <c r="K369" s="32" t="s">
        <v>4040</v>
      </c>
      <c r="L369" s="32" t="s">
        <v>153</v>
      </c>
      <c r="M369" s="32" t="s">
        <v>153</v>
      </c>
      <c r="N369" s="32" t="s">
        <v>508</v>
      </c>
      <c r="O369" s="32" t="s">
        <v>153</v>
      </c>
      <c r="P369" s="32" t="s">
        <v>4041</v>
      </c>
      <c r="Q369" s="32" t="s">
        <v>4042</v>
      </c>
      <c r="R369" s="33" t="s">
        <v>4043</v>
      </c>
      <c r="S369" s="33" t="s">
        <v>290</v>
      </c>
      <c r="T369" s="32" t="s">
        <v>4044</v>
      </c>
      <c r="U369" s="32" t="s">
        <v>419</v>
      </c>
      <c r="V369" s="32" t="s">
        <v>3747</v>
      </c>
      <c r="W369" s="32" t="s">
        <v>163</v>
      </c>
      <c r="X369" s="32" t="s">
        <v>153</v>
      </c>
      <c r="Y369" s="32" t="s">
        <v>165</v>
      </c>
      <c r="Z369" s="32" t="s">
        <v>166</v>
      </c>
      <c r="AA369" s="34">
        <f t="shared" si="30"/>
        <v>3</v>
      </c>
      <c r="AB369" s="34">
        <f t="shared" si="31"/>
        <v>10</v>
      </c>
      <c r="AC369" s="34">
        <f t="shared" si="32"/>
        <v>7</v>
      </c>
      <c r="AD369" s="34">
        <f t="shared" si="33"/>
        <v>20</v>
      </c>
      <c r="AE369" s="34">
        <v>1</v>
      </c>
      <c r="AF369" s="34" t="str">
        <f t="shared" si="34"/>
        <v>B</v>
      </c>
      <c r="AG369" s="35" t="s">
        <v>4045</v>
      </c>
      <c r="AH369" s="36">
        <f t="shared" si="35"/>
        <v>20.003689999999999</v>
      </c>
    </row>
    <row r="370" spans="2:34" ht="23.25" x14ac:dyDescent="0.45">
      <c r="B370" s="32" t="s">
        <v>4046</v>
      </c>
      <c r="C370" s="32" t="s">
        <v>4047</v>
      </c>
      <c r="D370" s="32" t="s">
        <v>2761</v>
      </c>
      <c r="E370" s="32" t="s">
        <v>3702</v>
      </c>
      <c r="F370" s="32" t="s">
        <v>3702</v>
      </c>
      <c r="G370" s="32" t="s">
        <v>108</v>
      </c>
      <c r="H370" s="32" t="s">
        <v>4048</v>
      </c>
      <c r="I370" s="32" t="s">
        <v>3266</v>
      </c>
      <c r="J370" s="32" t="s">
        <v>153</v>
      </c>
      <c r="K370" s="32" t="s">
        <v>4049</v>
      </c>
      <c r="L370" s="32" t="s">
        <v>153</v>
      </c>
      <c r="M370" s="32" t="s">
        <v>153</v>
      </c>
      <c r="N370" s="32" t="s">
        <v>508</v>
      </c>
      <c r="O370" s="32" t="s">
        <v>153</v>
      </c>
      <c r="P370" s="32" t="s">
        <v>4050</v>
      </c>
      <c r="Q370" s="32" t="s">
        <v>4051</v>
      </c>
      <c r="R370" s="33" t="s">
        <v>4052</v>
      </c>
      <c r="S370" s="33"/>
      <c r="T370" s="32" t="s">
        <v>4053</v>
      </c>
      <c r="U370" s="32" t="s">
        <v>419</v>
      </c>
      <c r="V370" s="32" t="s">
        <v>3709</v>
      </c>
      <c r="W370" s="32" t="s">
        <v>163</v>
      </c>
      <c r="X370" s="32" t="s">
        <v>153</v>
      </c>
      <c r="Y370" s="32" t="s">
        <v>165</v>
      </c>
      <c r="Z370" s="32" t="s">
        <v>166</v>
      </c>
      <c r="AA370" s="34">
        <f t="shared" si="30"/>
        <v>1</v>
      </c>
      <c r="AB370" s="34">
        <f t="shared" si="31"/>
        <v>10</v>
      </c>
      <c r="AC370" s="34">
        <f t="shared" si="32"/>
        <v>4</v>
      </c>
      <c r="AD370" s="34">
        <f t="shared" si="33"/>
        <v>15</v>
      </c>
      <c r="AE370" s="34">
        <v>1</v>
      </c>
      <c r="AF370" s="34" t="str">
        <f t="shared" si="34"/>
        <v>C</v>
      </c>
      <c r="AG370" s="35" t="s">
        <v>4054</v>
      </c>
      <c r="AH370" s="36">
        <f t="shared" si="35"/>
        <v>15.0037</v>
      </c>
    </row>
    <row r="371" spans="2:34" ht="23.25" x14ac:dyDescent="0.45">
      <c r="B371" s="32" t="s">
        <v>4055</v>
      </c>
      <c r="C371" s="32" t="s">
        <v>4056</v>
      </c>
      <c r="D371" s="32" t="s">
        <v>640</v>
      </c>
      <c r="E371" s="32" t="s">
        <v>3730</v>
      </c>
      <c r="F371" s="32" t="s">
        <v>3702</v>
      </c>
      <c r="G371" s="32" t="s">
        <v>108</v>
      </c>
      <c r="H371" s="32" t="s">
        <v>4057</v>
      </c>
      <c r="I371" s="32" t="s">
        <v>3266</v>
      </c>
      <c r="J371" s="32" t="s">
        <v>153</v>
      </c>
      <c r="K371" s="32" t="s">
        <v>4058</v>
      </c>
      <c r="L371" s="32" t="s">
        <v>153</v>
      </c>
      <c r="M371" s="32" t="s">
        <v>153</v>
      </c>
      <c r="N371" s="32" t="s">
        <v>508</v>
      </c>
      <c r="O371" s="32" t="s">
        <v>153</v>
      </c>
      <c r="P371" s="32" t="s">
        <v>4059</v>
      </c>
      <c r="Q371" s="32" t="s">
        <v>4060</v>
      </c>
      <c r="R371" s="33" t="s">
        <v>4061</v>
      </c>
      <c r="S371" s="33" t="s">
        <v>450</v>
      </c>
      <c r="T371" s="32" t="s">
        <v>4062</v>
      </c>
      <c r="U371" s="32" t="s">
        <v>419</v>
      </c>
      <c r="V371" s="32" t="s">
        <v>3709</v>
      </c>
      <c r="W371" s="32" t="s">
        <v>260</v>
      </c>
      <c r="X371" s="32" t="s">
        <v>153</v>
      </c>
      <c r="Y371" s="32" t="s">
        <v>4063</v>
      </c>
      <c r="Z371" s="32" t="s">
        <v>166</v>
      </c>
      <c r="AA371" s="34">
        <f t="shared" si="30"/>
        <v>3</v>
      </c>
      <c r="AB371" s="34">
        <f t="shared" si="31"/>
        <v>10</v>
      </c>
      <c r="AC371" s="34">
        <f t="shared" si="32"/>
        <v>10</v>
      </c>
      <c r="AD371" s="34">
        <f t="shared" si="33"/>
        <v>23</v>
      </c>
      <c r="AE371" s="34">
        <v>2</v>
      </c>
      <c r="AF371" s="34" t="str">
        <f t="shared" si="34"/>
        <v>B</v>
      </c>
      <c r="AG371" s="35" t="s">
        <v>4064</v>
      </c>
      <c r="AH371" s="36">
        <f t="shared" si="35"/>
        <v>23.003710000000002</v>
      </c>
    </row>
    <row r="372" spans="2:34" ht="23.25" x14ac:dyDescent="0.45">
      <c r="B372" s="32" t="s">
        <v>4065</v>
      </c>
      <c r="C372" s="32" t="s">
        <v>4066</v>
      </c>
      <c r="D372" s="32" t="s">
        <v>2761</v>
      </c>
      <c r="E372" s="32" t="s">
        <v>3677</v>
      </c>
      <c r="F372" s="32" t="s">
        <v>3677</v>
      </c>
      <c r="G372" s="32" t="s">
        <v>108</v>
      </c>
      <c r="H372" s="32" t="s">
        <v>3678</v>
      </c>
      <c r="I372" s="32" t="s">
        <v>3266</v>
      </c>
      <c r="J372" s="32" t="s">
        <v>153</v>
      </c>
      <c r="K372" s="32" t="s">
        <v>4067</v>
      </c>
      <c r="L372" s="32" t="s">
        <v>153</v>
      </c>
      <c r="M372" s="32" t="s">
        <v>153</v>
      </c>
      <c r="N372" s="32" t="s">
        <v>508</v>
      </c>
      <c r="O372" s="32" t="s">
        <v>153</v>
      </c>
      <c r="P372" s="32" t="s">
        <v>4068</v>
      </c>
      <c r="Q372" s="32" t="s">
        <v>4069</v>
      </c>
      <c r="R372" s="33" t="s">
        <v>4070</v>
      </c>
      <c r="S372" s="33"/>
      <c r="T372" s="32" t="s">
        <v>4071</v>
      </c>
      <c r="U372" s="32" t="s">
        <v>419</v>
      </c>
      <c r="V372" s="32" t="s">
        <v>3718</v>
      </c>
      <c r="W372" s="32" t="s">
        <v>163</v>
      </c>
      <c r="X372" s="32" t="s">
        <v>153</v>
      </c>
      <c r="Y372" s="32" t="s">
        <v>165</v>
      </c>
      <c r="Z372" s="32" t="s">
        <v>166</v>
      </c>
      <c r="AA372" s="34">
        <f t="shared" si="30"/>
        <v>1</v>
      </c>
      <c r="AB372" s="34">
        <f t="shared" si="31"/>
        <v>10</v>
      </c>
      <c r="AC372" s="34">
        <f t="shared" si="32"/>
        <v>4</v>
      </c>
      <c r="AD372" s="34">
        <f t="shared" si="33"/>
        <v>15</v>
      </c>
      <c r="AE372" s="34">
        <v>1</v>
      </c>
      <c r="AF372" s="34" t="str">
        <f t="shared" si="34"/>
        <v>C</v>
      </c>
      <c r="AG372" s="35" t="s">
        <v>4072</v>
      </c>
      <c r="AH372" s="36">
        <f t="shared" si="35"/>
        <v>15.00372</v>
      </c>
    </row>
    <row r="373" spans="2:34" ht="23.25" x14ac:dyDescent="0.45">
      <c r="B373" s="32" t="s">
        <v>4073</v>
      </c>
      <c r="C373" s="32" t="s">
        <v>4074</v>
      </c>
      <c r="D373" s="32" t="s">
        <v>1626</v>
      </c>
      <c r="E373" s="32" t="s">
        <v>3677</v>
      </c>
      <c r="F373" s="32" t="s">
        <v>3677</v>
      </c>
      <c r="G373" s="32" t="s">
        <v>108</v>
      </c>
      <c r="H373" s="32" t="s">
        <v>3678</v>
      </c>
      <c r="I373" s="32" t="s">
        <v>3266</v>
      </c>
      <c r="J373" s="32" t="s">
        <v>153</v>
      </c>
      <c r="K373" s="32" t="s">
        <v>4075</v>
      </c>
      <c r="L373" s="32" t="s">
        <v>153</v>
      </c>
      <c r="M373" s="32" t="s">
        <v>153</v>
      </c>
      <c r="N373" s="32" t="s">
        <v>508</v>
      </c>
      <c r="O373" s="32" t="s">
        <v>153</v>
      </c>
      <c r="P373" s="32" t="s">
        <v>4076</v>
      </c>
      <c r="Q373" s="32" t="s">
        <v>4077</v>
      </c>
      <c r="R373" s="33" t="s">
        <v>4078</v>
      </c>
      <c r="S373" s="33" t="s">
        <v>423</v>
      </c>
      <c r="T373" s="32" t="s">
        <v>4079</v>
      </c>
      <c r="U373" s="32" t="s">
        <v>419</v>
      </c>
      <c r="V373" s="32" t="s">
        <v>3718</v>
      </c>
      <c r="W373" s="32" t="s">
        <v>163</v>
      </c>
      <c r="X373" s="32" t="s">
        <v>153</v>
      </c>
      <c r="Y373" s="32" t="s">
        <v>165</v>
      </c>
      <c r="Z373" s="32" t="s">
        <v>166</v>
      </c>
      <c r="AA373" s="34">
        <f t="shared" si="30"/>
        <v>3</v>
      </c>
      <c r="AB373" s="34">
        <f t="shared" si="31"/>
        <v>10</v>
      </c>
      <c r="AC373" s="34">
        <f t="shared" si="32"/>
        <v>7</v>
      </c>
      <c r="AD373" s="34">
        <f t="shared" si="33"/>
        <v>20</v>
      </c>
      <c r="AE373" s="34">
        <v>1</v>
      </c>
      <c r="AF373" s="34" t="str">
        <f t="shared" si="34"/>
        <v>B</v>
      </c>
      <c r="AG373" s="35" t="s">
        <v>4080</v>
      </c>
      <c r="AH373" s="36">
        <f t="shared" si="35"/>
        <v>20.003730000000001</v>
      </c>
    </row>
    <row r="374" spans="2:34" ht="23.25" x14ac:dyDescent="0.45">
      <c r="B374" s="32" t="s">
        <v>4081</v>
      </c>
      <c r="C374" s="32" t="s">
        <v>4082</v>
      </c>
      <c r="D374" s="32" t="s">
        <v>640</v>
      </c>
      <c r="E374" s="32" t="s">
        <v>3691</v>
      </c>
      <c r="F374" s="32" t="s">
        <v>3677</v>
      </c>
      <c r="G374" s="32" t="s">
        <v>108</v>
      </c>
      <c r="H374" s="32" t="s">
        <v>3692</v>
      </c>
      <c r="I374" s="32" t="s">
        <v>4083</v>
      </c>
      <c r="J374" s="32" t="s">
        <v>153</v>
      </c>
      <c r="K374" s="32" t="s">
        <v>4084</v>
      </c>
      <c r="L374" s="32" t="s">
        <v>153</v>
      </c>
      <c r="M374" s="32" t="s">
        <v>153</v>
      </c>
      <c r="N374" s="32" t="s">
        <v>508</v>
      </c>
      <c r="O374" s="32" t="s">
        <v>153</v>
      </c>
      <c r="P374" s="32" t="s">
        <v>4085</v>
      </c>
      <c r="Q374" s="32" t="s">
        <v>4086</v>
      </c>
      <c r="R374" s="33" t="s">
        <v>4087</v>
      </c>
      <c r="S374" s="33" t="s">
        <v>290</v>
      </c>
      <c r="T374" s="32" t="s">
        <v>3911</v>
      </c>
      <c r="U374" s="32" t="s">
        <v>161</v>
      </c>
      <c r="V374" s="32" t="s">
        <v>4088</v>
      </c>
      <c r="W374" s="32" t="s">
        <v>163</v>
      </c>
      <c r="X374" s="32" t="s">
        <v>153</v>
      </c>
      <c r="Y374" s="32" t="s">
        <v>165</v>
      </c>
      <c r="Z374" s="32" t="s">
        <v>166</v>
      </c>
      <c r="AA374" s="34">
        <f t="shared" si="30"/>
        <v>3</v>
      </c>
      <c r="AB374" s="34">
        <f t="shared" si="31"/>
        <v>10</v>
      </c>
      <c r="AC374" s="34">
        <f t="shared" si="32"/>
        <v>7</v>
      </c>
      <c r="AD374" s="34">
        <f t="shared" si="33"/>
        <v>20</v>
      </c>
      <c r="AE374" s="34">
        <v>1</v>
      </c>
      <c r="AF374" s="34" t="str">
        <f t="shared" si="34"/>
        <v>B</v>
      </c>
      <c r="AG374" s="35" t="s">
        <v>4089</v>
      </c>
      <c r="AH374" s="36">
        <f t="shared" si="35"/>
        <v>20.003740000000001</v>
      </c>
    </row>
    <row r="375" spans="2:34" ht="23.25" x14ac:dyDescent="0.45">
      <c r="B375" s="32" t="s">
        <v>4090</v>
      </c>
      <c r="C375" s="32" t="s">
        <v>4091</v>
      </c>
      <c r="D375" s="32" t="s">
        <v>640</v>
      </c>
      <c r="E375" s="32" t="s">
        <v>4092</v>
      </c>
      <c r="F375" s="32" t="s">
        <v>4092</v>
      </c>
      <c r="G375" s="32" t="s">
        <v>108</v>
      </c>
      <c r="H375" s="32" t="s">
        <v>4093</v>
      </c>
      <c r="I375" s="32" t="s">
        <v>3266</v>
      </c>
      <c r="J375" s="32" t="s">
        <v>153</v>
      </c>
      <c r="K375" s="32" t="s">
        <v>4094</v>
      </c>
      <c r="L375" s="32" t="s">
        <v>153</v>
      </c>
      <c r="M375" s="32" t="s">
        <v>153</v>
      </c>
      <c r="N375" s="32" t="s">
        <v>508</v>
      </c>
      <c r="O375" s="32" t="s">
        <v>153</v>
      </c>
      <c r="P375" s="32" t="s">
        <v>4095</v>
      </c>
      <c r="Q375" s="32" t="s">
        <v>4096</v>
      </c>
      <c r="R375" s="33" t="s">
        <v>4097</v>
      </c>
      <c r="S375" s="33" t="s">
        <v>290</v>
      </c>
      <c r="T375" s="32" t="s">
        <v>4098</v>
      </c>
      <c r="U375" s="32" t="s">
        <v>419</v>
      </c>
      <c r="V375" s="32" t="s">
        <v>4099</v>
      </c>
      <c r="W375" s="32" t="s">
        <v>163</v>
      </c>
      <c r="X375" s="32" t="s">
        <v>153</v>
      </c>
      <c r="Y375" s="32" t="s">
        <v>165</v>
      </c>
      <c r="Z375" s="32" t="s">
        <v>166</v>
      </c>
      <c r="AA375" s="34">
        <f t="shared" si="30"/>
        <v>3</v>
      </c>
      <c r="AB375" s="34">
        <f t="shared" si="31"/>
        <v>10</v>
      </c>
      <c r="AC375" s="34">
        <f t="shared" si="32"/>
        <v>7</v>
      </c>
      <c r="AD375" s="34">
        <f t="shared" si="33"/>
        <v>20</v>
      </c>
      <c r="AE375" s="34">
        <v>1</v>
      </c>
      <c r="AF375" s="34" t="str">
        <f t="shared" si="34"/>
        <v>B</v>
      </c>
      <c r="AG375" s="35" t="s">
        <v>4100</v>
      </c>
      <c r="AH375" s="36">
        <f t="shared" si="35"/>
        <v>20.00375</v>
      </c>
    </row>
    <row r="376" spans="2:34" ht="23.25" x14ac:dyDescent="0.45">
      <c r="B376" s="32" t="s">
        <v>4101</v>
      </c>
      <c r="C376" s="32" t="s">
        <v>4102</v>
      </c>
      <c r="D376" s="32" t="s">
        <v>640</v>
      </c>
      <c r="E376" s="32" t="s">
        <v>3677</v>
      </c>
      <c r="F376" s="32" t="s">
        <v>3677</v>
      </c>
      <c r="G376" s="32" t="s">
        <v>108</v>
      </c>
      <c r="H376" s="32" t="s">
        <v>3678</v>
      </c>
      <c r="I376" s="32" t="s">
        <v>3266</v>
      </c>
      <c r="J376" s="32" t="s">
        <v>153</v>
      </c>
      <c r="K376" s="32" t="s">
        <v>4103</v>
      </c>
      <c r="L376" s="32" t="s">
        <v>153</v>
      </c>
      <c r="M376" s="32" t="s">
        <v>153</v>
      </c>
      <c r="N376" s="32" t="s">
        <v>508</v>
      </c>
      <c r="O376" s="32" t="s">
        <v>153</v>
      </c>
      <c r="P376" s="32" t="s">
        <v>4104</v>
      </c>
      <c r="Q376" s="32" t="s">
        <v>4105</v>
      </c>
      <c r="R376" s="33" t="s">
        <v>4106</v>
      </c>
      <c r="S376" s="33" t="s">
        <v>290</v>
      </c>
      <c r="T376" s="32" t="s">
        <v>4107</v>
      </c>
      <c r="U376" s="32" t="s">
        <v>419</v>
      </c>
      <c r="V376" s="32" t="s">
        <v>3718</v>
      </c>
      <c r="W376" s="32" t="s">
        <v>163</v>
      </c>
      <c r="X376" s="32" t="s">
        <v>153</v>
      </c>
      <c r="Y376" s="32" t="s">
        <v>165</v>
      </c>
      <c r="Z376" s="32" t="s">
        <v>166</v>
      </c>
      <c r="AA376" s="34">
        <f t="shared" si="30"/>
        <v>3</v>
      </c>
      <c r="AB376" s="34">
        <f t="shared" si="31"/>
        <v>10</v>
      </c>
      <c r="AC376" s="34">
        <f t="shared" si="32"/>
        <v>7</v>
      </c>
      <c r="AD376" s="34">
        <f t="shared" si="33"/>
        <v>20</v>
      </c>
      <c r="AE376" s="34">
        <v>1</v>
      </c>
      <c r="AF376" s="34" t="str">
        <f t="shared" si="34"/>
        <v>B</v>
      </c>
      <c r="AG376" s="35" t="s">
        <v>4108</v>
      </c>
      <c r="AH376" s="36">
        <f t="shared" si="35"/>
        <v>20.00376</v>
      </c>
    </row>
    <row r="377" spans="2:34" ht="23.25" x14ac:dyDescent="0.45">
      <c r="B377" s="32" t="s">
        <v>4109</v>
      </c>
      <c r="C377" s="32" t="s">
        <v>4110</v>
      </c>
      <c r="D377" s="32" t="s">
        <v>1503</v>
      </c>
      <c r="E377" s="32" t="s">
        <v>3795</v>
      </c>
      <c r="F377" s="32" t="s">
        <v>3795</v>
      </c>
      <c r="G377" s="32" t="s">
        <v>109</v>
      </c>
      <c r="H377" s="32" t="s">
        <v>3796</v>
      </c>
      <c r="I377" s="32" t="s">
        <v>3266</v>
      </c>
      <c r="J377" s="32" t="s">
        <v>153</v>
      </c>
      <c r="K377" s="32" t="s">
        <v>4111</v>
      </c>
      <c r="L377" s="32" t="s">
        <v>153</v>
      </c>
      <c r="M377" s="32" t="s">
        <v>153</v>
      </c>
      <c r="N377" s="32" t="s">
        <v>508</v>
      </c>
      <c r="O377" s="32" t="s">
        <v>153</v>
      </c>
      <c r="P377" s="32" t="s">
        <v>4112</v>
      </c>
      <c r="Q377" s="32" t="s">
        <v>4113</v>
      </c>
      <c r="R377" s="33" t="s">
        <v>4114</v>
      </c>
      <c r="S377" s="33"/>
      <c r="T377" s="32" t="s">
        <v>4115</v>
      </c>
      <c r="U377" s="32" t="s">
        <v>419</v>
      </c>
      <c r="V377" s="32" t="s">
        <v>4116</v>
      </c>
      <c r="W377" s="32" t="s">
        <v>163</v>
      </c>
      <c r="X377" s="32" t="s">
        <v>153</v>
      </c>
      <c r="Y377" s="32" t="s">
        <v>165</v>
      </c>
      <c r="Z377" s="32" t="s">
        <v>166</v>
      </c>
      <c r="AA377" s="34">
        <f t="shared" si="30"/>
        <v>0</v>
      </c>
      <c r="AB377" s="34">
        <f t="shared" si="31"/>
        <v>10</v>
      </c>
      <c r="AC377" s="34">
        <f t="shared" si="32"/>
        <v>4</v>
      </c>
      <c r="AD377" s="34">
        <f t="shared" si="33"/>
        <v>14</v>
      </c>
      <c r="AE377" s="34">
        <v>1</v>
      </c>
      <c r="AF377" s="34" t="str">
        <f t="shared" si="34"/>
        <v>C</v>
      </c>
      <c r="AG377" s="35" t="s">
        <v>4117</v>
      </c>
      <c r="AH377" s="36">
        <f t="shared" si="35"/>
        <v>14.003769999999999</v>
      </c>
    </row>
    <row r="378" spans="2:34" ht="23.25" x14ac:dyDescent="0.45">
      <c r="B378" s="32" t="s">
        <v>4118</v>
      </c>
      <c r="C378" s="32" t="s">
        <v>4119</v>
      </c>
      <c r="D378" s="32" t="s">
        <v>2098</v>
      </c>
      <c r="E378" s="32" t="s">
        <v>4120</v>
      </c>
      <c r="F378" s="32" t="s">
        <v>3795</v>
      </c>
      <c r="G378" s="32" t="s">
        <v>109</v>
      </c>
      <c r="H378" s="32" t="s">
        <v>4121</v>
      </c>
      <c r="I378" s="32" t="s">
        <v>3266</v>
      </c>
      <c r="J378" s="32" t="s">
        <v>153</v>
      </c>
      <c r="K378" s="32" t="s">
        <v>4122</v>
      </c>
      <c r="L378" s="32" t="s">
        <v>153</v>
      </c>
      <c r="M378" s="32" t="s">
        <v>153</v>
      </c>
      <c r="N378" s="32" t="s">
        <v>508</v>
      </c>
      <c r="O378" s="32" t="s">
        <v>153</v>
      </c>
      <c r="P378" s="32" t="s">
        <v>4123</v>
      </c>
      <c r="Q378" s="32" t="s">
        <v>4124</v>
      </c>
      <c r="R378" s="33" t="s">
        <v>4125</v>
      </c>
      <c r="S378" s="33"/>
      <c r="T378" s="32" t="s">
        <v>4126</v>
      </c>
      <c r="U378" s="32" t="s">
        <v>419</v>
      </c>
      <c r="V378" s="32" t="s">
        <v>4116</v>
      </c>
      <c r="W378" s="32" t="s">
        <v>163</v>
      </c>
      <c r="X378" s="32" t="s">
        <v>153</v>
      </c>
      <c r="Y378" s="32" t="s">
        <v>165</v>
      </c>
      <c r="Z378" s="32" t="s">
        <v>166</v>
      </c>
      <c r="AA378" s="34">
        <f t="shared" si="30"/>
        <v>0</v>
      </c>
      <c r="AB378" s="34">
        <f t="shared" si="31"/>
        <v>10</v>
      </c>
      <c r="AC378" s="34">
        <f t="shared" si="32"/>
        <v>4</v>
      </c>
      <c r="AD378" s="34">
        <f t="shared" si="33"/>
        <v>14</v>
      </c>
      <c r="AE378" s="34">
        <v>1</v>
      </c>
      <c r="AF378" s="34" t="str">
        <f t="shared" si="34"/>
        <v>C</v>
      </c>
      <c r="AG378" s="35" t="s">
        <v>4127</v>
      </c>
      <c r="AH378" s="36">
        <f t="shared" si="35"/>
        <v>14.003780000000001</v>
      </c>
    </row>
    <row r="379" spans="2:34" ht="23.25" x14ac:dyDescent="0.45">
      <c r="B379" s="32" t="s">
        <v>4128</v>
      </c>
      <c r="C379" s="32" t="s">
        <v>4129</v>
      </c>
      <c r="D379" s="32" t="s">
        <v>1626</v>
      </c>
      <c r="E379" s="32" t="s">
        <v>3795</v>
      </c>
      <c r="F379" s="32" t="s">
        <v>3795</v>
      </c>
      <c r="G379" s="32" t="s">
        <v>109</v>
      </c>
      <c r="H379" s="32" t="s">
        <v>3796</v>
      </c>
      <c r="I379" s="32" t="s">
        <v>4130</v>
      </c>
      <c r="J379" s="32" t="s">
        <v>153</v>
      </c>
      <c r="K379" s="32" t="s">
        <v>4131</v>
      </c>
      <c r="L379" s="32" t="s">
        <v>153</v>
      </c>
      <c r="M379" s="32" t="s">
        <v>153</v>
      </c>
      <c r="N379" s="32" t="s">
        <v>508</v>
      </c>
      <c r="O379" s="32" t="s">
        <v>153</v>
      </c>
      <c r="P379" s="32" t="s">
        <v>4132</v>
      </c>
      <c r="Q379" s="32" t="s">
        <v>4133</v>
      </c>
      <c r="R379" s="33" t="s">
        <v>4134</v>
      </c>
      <c r="S379" s="33" t="s">
        <v>423</v>
      </c>
      <c r="T379" s="32" t="s">
        <v>4135</v>
      </c>
      <c r="U379" s="32" t="s">
        <v>161</v>
      </c>
      <c r="V379" s="32" t="s">
        <v>3844</v>
      </c>
      <c r="W379" s="32" t="s">
        <v>163</v>
      </c>
      <c r="X379" s="32" t="s">
        <v>153</v>
      </c>
      <c r="Y379" s="32" t="s">
        <v>165</v>
      </c>
      <c r="Z379" s="32" t="s">
        <v>166</v>
      </c>
      <c r="AA379" s="34">
        <f t="shared" si="30"/>
        <v>3</v>
      </c>
      <c r="AB379" s="34">
        <f t="shared" si="31"/>
        <v>10</v>
      </c>
      <c r="AC379" s="34">
        <f t="shared" si="32"/>
        <v>7</v>
      </c>
      <c r="AD379" s="34">
        <f t="shared" si="33"/>
        <v>20</v>
      </c>
      <c r="AE379" s="34">
        <v>1</v>
      </c>
      <c r="AF379" s="34" t="str">
        <f t="shared" si="34"/>
        <v>B</v>
      </c>
      <c r="AG379" s="35" t="s">
        <v>4136</v>
      </c>
      <c r="AH379" s="36">
        <f t="shared" si="35"/>
        <v>20.003789999999999</v>
      </c>
    </row>
    <row r="380" spans="2:34" ht="23.25" x14ac:dyDescent="0.45">
      <c r="B380" s="32" t="s">
        <v>4137</v>
      </c>
      <c r="C380" s="32" t="s">
        <v>4138</v>
      </c>
      <c r="D380" s="32" t="s">
        <v>2761</v>
      </c>
      <c r="E380" s="32" t="s">
        <v>3795</v>
      </c>
      <c r="F380" s="32" t="s">
        <v>3795</v>
      </c>
      <c r="G380" s="32" t="s">
        <v>109</v>
      </c>
      <c r="H380" s="32" t="s">
        <v>3796</v>
      </c>
      <c r="I380" s="32" t="s">
        <v>3266</v>
      </c>
      <c r="J380" s="32" t="s">
        <v>153</v>
      </c>
      <c r="K380" s="32" t="s">
        <v>4139</v>
      </c>
      <c r="L380" s="32" t="s">
        <v>153</v>
      </c>
      <c r="M380" s="32" t="s">
        <v>153</v>
      </c>
      <c r="N380" s="32" t="s">
        <v>508</v>
      </c>
      <c r="O380" s="32" t="s">
        <v>153</v>
      </c>
      <c r="P380" s="32" t="s">
        <v>4140</v>
      </c>
      <c r="Q380" s="32" t="s">
        <v>4141</v>
      </c>
      <c r="R380" s="33" t="s">
        <v>4142</v>
      </c>
      <c r="S380" s="33"/>
      <c r="T380" s="32" t="s">
        <v>4143</v>
      </c>
      <c r="U380" s="32" t="s">
        <v>419</v>
      </c>
      <c r="V380" s="32" t="s">
        <v>4144</v>
      </c>
      <c r="W380" s="32" t="s">
        <v>163</v>
      </c>
      <c r="X380" s="32" t="s">
        <v>153</v>
      </c>
      <c r="Y380" s="32" t="s">
        <v>165</v>
      </c>
      <c r="Z380" s="32" t="s">
        <v>166</v>
      </c>
      <c r="AA380" s="34">
        <f t="shared" si="30"/>
        <v>1</v>
      </c>
      <c r="AB380" s="34">
        <f t="shared" si="31"/>
        <v>10</v>
      </c>
      <c r="AC380" s="34">
        <f t="shared" si="32"/>
        <v>4</v>
      </c>
      <c r="AD380" s="34">
        <f t="shared" si="33"/>
        <v>15</v>
      </c>
      <c r="AE380" s="34">
        <v>1</v>
      </c>
      <c r="AF380" s="34" t="str">
        <f t="shared" si="34"/>
        <v>C</v>
      </c>
      <c r="AG380" s="35" t="s">
        <v>4145</v>
      </c>
      <c r="AH380" s="36">
        <f t="shared" si="35"/>
        <v>15.0038</v>
      </c>
    </row>
    <row r="381" spans="2:34" ht="23.25" x14ac:dyDescent="0.45">
      <c r="B381" s="32" t="s">
        <v>4146</v>
      </c>
      <c r="C381" s="32" t="s">
        <v>4147</v>
      </c>
      <c r="D381" s="32" t="s">
        <v>4148</v>
      </c>
      <c r="E381" s="32" t="s">
        <v>3810</v>
      </c>
      <c r="F381" s="32" t="s">
        <v>3810</v>
      </c>
      <c r="G381" s="32" t="s">
        <v>109</v>
      </c>
      <c r="H381" s="32" t="s">
        <v>3859</v>
      </c>
      <c r="I381" s="32" t="s">
        <v>3266</v>
      </c>
      <c r="J381" s="32" t="s">
        <v>153</v>
      </c>
      <c r="K381" s="32" t="s">
        <v>4149</v>
      </c>
      <c r="L381" s="32" t="s">
        <v>153</v>
      </c>
      <c r="M381" s="32" t="s">
        <v>153</v>
      </c>
      <c r="N381" s="32" t="s">
        <v>508</v>
      </c>
      <c r="O381" s="32" t="s">
        <v>153</v>
      </c>
      <c r="P381" s="32" t="s">
        <v>4150</v>
      </c>
      <c r="Q381" s="32" t="s">
        <v>4151</v>
      </c>
      <c r="R381" s="33" t="s">
        <v>4152</v>
      </c>
      <c r="S381" s="33"/>
      <c r="T381" s="32" t="s">
        <v>4153</v>
      </c>
      <c r="U381" s="32" t="s">
        <v>419</v>
      </c>
      <c r="V381" s="32" t="s">
        <v>3865</v>
      </c>
      <c r="W381" s="32" t="s">
        <v>163</v>
      </c>
      <c r="X381" s="32" t="s">
        <v>153</v>
      </c>
      <c r="Y381" s="32" t="s">
        <v>165</v>
      </c>
      <c r="Z381" s="32" t="s">
        <v>166</v>
      </c>
      <c r="AA381" s="34">
        <f t="shared" si="30"/>
        <v>0</v>
      </c>
      <c r="AB381" s="34">
        <f t="shared" si="31"/>
        <v>10</v>
      </c>
      <c r="AC381" s="34">
        <f t="shared" si="32"/>
        <v>4</v>
      </c>
      <c r="AD381" s="34">
        <f t="shared" si="33"/>
        <v>14</v>
      </c>
      <c r="AE381" s="34">
        <v>1</v>
      </c>
      <c r="AF381" s="34" t="str">
        <f t="shared" si="34"/>
        <v>C</v>
      </c>
      <c r="AG381" s="35" t="s">
        <v>4154</v>
      </c>
      <c r="AH381" s="36">
        <f t="shared" si="35"/>
        <v>14.00381</v>
      </c>
    </row>
    <row r="382" spans="2:34" ht="23.25" x14ac:dyDescent="0.45">
      <c r="B382" s="32" t="s">
        <v>4155</v>
      </c>
      <c r="C382" s="32" t="s">
        <v>4156</v>
      </c>
      <c r="D382" s="32" t="s">
        <v>1503</v>
      </c>
      <c r="E382" s="32" t="s">
        <v>4157</v>
      </c>
      <c r="F382" s="32" t="s">
        <v>3917</v>
      </c>
      <c r="G382" s="32" t="s">
        <v>110</v>
      </c>
      <c r="H382" s="32" t="s">
        <v>4158</v>
      </c>
      <c r="I382" s="32" t="s">
        <v>3266</v>
      </c>
      <c r="J382" s="32" t="s">
        <v>153</v>
      </c>
      <c r="K382" s="32" t="s">
        <v>4159</v>
      </c>
      <c r="L382" s="32" t="s">
        <v>153</v>
      </c>
      <c r="M382" s="32" t="s">
        <v>153</v>
      </c>
      <c r="N382" s="32" t="s">
        <v>508</v>
      </c>
      <c r="O382" s="32" t="s">
        <v>153</v>
      </c>
      <c r="P382" s="32" t="s">
        <v>4160</v>
      </c>
      <c r="Q382" s="32" t="s">
        <v>4161</v>
      </c>
      <c r="R382" s="33" t="s">
        <v>4162</v>
      </c>
      <c r="S382" s="33" t="s">
        <v>436</v>
      </c>
      <c r="T382" s="32" t="s">
        <v>4163</v>
      </c>
      <c r="U382" s="32" t="s">
        <v>419</v>
      </c>
      <c r="V382" s="32" t="s">
        <v>4164</v>
      </c>
      <c r="W382" s="32" t="s">
        <v>260</v>
      </c>
      <c r="X382" s="32" t="s">
        <v>153</v>
      </c>
      <c r="Y382" s="32" t="s">
        <v>4165</v>
      </c>
      <c r="Z382" s="32" t="s">
        <v>166</v>
      </c>
      <c r="AA382" s="34">
        <f t="shared" si="30"/>
        <v>0</v>
      </c>
      <c r="AB382" s="34">
        <f t="shared" si="31"/>
        <v>10</v>
      </c>
      <c r="AC382" s="34">
        <f t="shared" si="32"/>
        <v>10</v>
      </c>
      <c r="AD382" s="34">
        <f t="shared" si="33"/>
        <v>20</v>
      </c>
      <c r="AE382" s="34">
        <v>2</v>
      </c>
      <c r="AF382" s="34" t="str">
        <f t="shared" si="34"/>
        <v>B</v>
      </c>
      <c r="AG382" s="35" t="s">
        <v>4166</v>
      </c>
      <c r="AH382" s="36">
        <f t="shared" si="35"/>
        <v>20.003820000000001</v>
      </c>
    </row>
    <row r="383" spans="2:34" ht="23.25" x14ac:dyDescent="0.45">
      <c r="B383" s="32" t="s">
        <v>4167</v>
      </c>
      <c r="C383" s="32" t="s">
        <v>4168</v>
      </c>
      <c r="D383" s="32" t="s">
        <v>2761</v>
      </c>
      <c r="E383" s="32" t="s">
        <v>3917</v>
      </c>
      <c r="F383" s="32" t="s">
        <v>3917</v>
      </c>
      <c r="G383" s="32" t="s">
        <v>110</v>
      </c>
      <c r="H383" s="32" t="s">
        <v>4169</v>
      </c>
      <c r="I383" s="32" t="s">
        <v>3266</v>
      </c>
      <c r="J383" s="32" t="s">
        <v>153</v>
      </c>
      <c r="K383" s="32" t="s">
        <v>4170</v>
      </c>
      <c r="L383" s="32" t="s">
        <v>153</v>
      </c>
      <c r="M383" s="32" t="s">
        <v>153</v>
      </c>
      <c r="N383" s="32" t="s">
        <v>508</v>
      </c>
      <c r="O383" s="32" t="s">
        <v>153</v>
      </c>
      <c r="P383" s="32" t="s">
        <v>4171</v>
      </c>
      <c r="Q383" s="32" t="s">
        <v>4172</v>
      </c>
      <c r="R383" s="33" t="s">
        <v>4173</v>
      </c>
      <c r="S383" s="33"/>
      <c r="T383" s="32" t="s">
        <v>4143</v>
      </c>
      <c r="U383" s="32" t="s">
        <v>419</v>
      </c>
      <c r="V383" s="32" t="s">
        <v>4164</v>
      </c>
      <c r="W383" s="32" t="s">
        <v>163</v>
      </c>
      <c r="X383" s="32" t="s">
        <v>153</v>
      </c>
      <c r="Y383" s="32" t="s">
        <v>165</v>
      </c>
      <c r="Z383" s="32" t="s">
        <v>166</v>
      </c>
      <c r="AA383" s="34">
        <f t="shared" si="30"/>
        <v>1</v>
      </c>
      <c r="AB383" s="34">
        <f t="shared" si="31"/>
        <v>10</v>
      </c>
      <c r="AC383" s="34">
        <f t="shared" si="32"/>
        <v>4</v>
      </c>
      <c r="AD383" s="34">
        <f t="shared" si="33"/>
        <v>15</v>
      </c>
      <c r="AE383" s="34">
        <v>1</v>
      </c>
      <c r="AF383" s="34" t="str">
        <f t="shared" si="34"/>
        <v>C</v>
      </c>
      <c r="AG383" s="35" t="s">
        <v>4174</v>
      </c>
      <c r="AH383" s="36">
        <f t="shared" si="35"/>
        <v>15.003830000000001</v>
      </c>
    </row>
    <row r="384" spans="2:34" ht="23.25" x14ac:dyDescent="0.45">
      <c r="B384" s="32" t="s">
        <v>4175</v>
      </c>
      <c r="C384" s="32" t="s">
        <v>4176</v>
      </c>
      <c r="D384" s="32" t="s">
        <v>2098</v>
      </c>
      <c r="E384" s="32" t="s">
        <v>3965</v>
      </c>
      <c r="F384" s="32" t="s">
        <v>3965</v>
      </c>
      <c r="G384" s="32" t="s">
        <v>111</v>
      </c>
      <c r="H384" s="32" t="s">
        <v>3984</v>
      </c>
      <c r="I384" s="32" t="s">
        <v>3266</v>
      </c>
      <c r="J384" s="32" t="s">
        <v>153</v>
      </c>
      <c r="K384" s="32" t="s">
        <v>4177</v>
      </c>
      <c r="L384" s="32" t="s">
        <v>153</v>
      </c>
      <c r="M384" s="32" t="s">
        <v>153</v>
      </c>
      <c r="N384" s="32" t="s">
        <v>508</v>
      </c>
      <c r="O384" s="32" t="s">
        <v>153</v>
      </c>
      <c r="P384" s="32" t="s">
        <v>4178</v>
      </c>
      <c r="Q384" s="32" t="s">
        <v>4179</v>
      </c>
      <c r="R384" s="33" t="s">
        <v>4180</v>
      </c>
      <c r="S384" s="33"/>
      <c r="T384" s="32" t="s">
        <v>4181</v>
      </c>
      <c r="U384" s="32" t="s">
        <v>419</v>
      </c>
      <c r="V384" s="32" t="s">
        <v>3972</v>
      </c>
      <c r="W384" s="32" t="s">
        <v>163</v>
      </c>
      <c r="X384" s="32" t="s">
        <v>153</v>
      </c>
      <c r="Y384" s="32" t="s">
        <v>165</v>
      </c>
      <c r="Z384" s="32" t="s">
        <v>166</v>
      </c>
      <c r="AA384" s="34">
        <f t="shared" si="30"/>
        <v>0</v>
      </c>
      <c r="AB384" s="34">
        <f t="shared" si="31"/>
        <v>10</v>
      </c>
      <c r="AC384" s="34">
        <f t="shared" si="32"/>
        <v>4</v>
      </c>
      <c r="AD384" s="34">
        <f t="shared" si="33"/>
        <v>14</v>
      </c>
      <c r="AE384" s="34">
        <v>1</v>
      </c>
      <c r="AF384" s="34" t="str">
        <f t="shared" si="34"/>
        <v>C</v>
      </c>
      <c r="AG384" s="35" t="s">
        <v>4182</v>
      </c>
      <c r="AH384" s="36">
        <f t="shared" si="35"/>
        <v>14.00384</v>
      </c>
    </row>
    <row r="385" spans="2:34" ht="23.25" x14ac:dyDescent="0.45">
      <c r="B385" s="32" t="s">
        <v>4183</v>
      </c>
      <c r="C385" s="32" t="s">
        <v>4184</v>
      </c>
      <c r="D385" s="32" t="s">
        <v>1503</v>
      </c>
      <c r="E385" s="32" t="s">
        <v>3965</v>
      </c>
      <c r="F385" s="32" t="s">
        <v>3965</v>
      </c>
      <c r="G385" s="32" t="s">
        <v>111</v>
      </c>
      <c r="H385" s="32" t="s">
        <v>3984</v>
      </c>
      <c r="I385" s="32" t="s">
        <v>3266</v>
      </c>
      <c r="J385" s="32" t="s">
        <v>153</v>
      </c>
      <c r="K385" s="32" t="s">
        <v>4185</v>
      </c>
      <c r="L385" s="32" t="s">
        <v>153</v>
      </c>
      <c r="M385" s="32" t="s">
        <v>153</v>
      </c>
      <c r="N385" s="32" t="s">
        <v>508</v>
      </c>
      <c r="O385" s="32" t="s">
        <v>153</v>
      </c>
      <c r="P385" s="32" t="s">
        <v>4186</v>
      </c>
      <c r="Q385" s="32" t="s">
        <v>4187</v>
      </c>
      <c r="R385" s="33" t="s">
        <v>4188</v>
      </c>
      <c r="S385" s="33"/>
      <c r="T385" s="32" t="s">
        <v>4189</v>
      </c>
      <c r="U385" s="32" t="s">
        <v>419</v>
      </c>
      <c r="V385" s="32" t="s">
        <v>3972</v>
      </c>
      <c r="W385" s="32" t="s">
        <v>163</v>
      </c>
      <c r="X385" s="32" t="s">
        <v>153</v>
      </c>
      <c r="Y385" s="32" t="s">
        <v>165</v>
      </c>
      <c r="Z385" s="32" t="s">
        <v>166</v>
      </c>
      <c r="AA385" s="34">
        <f t="shared" si="30"/>
        <v>0</v>
      </c>
      <c r="AB385" s="34">
        <f t="shared" si="31"/>
        <v>10</v>
      </c>
      <c r="AC385" s="34">
        <f t="shared" si="32"/>
        <v>4</v>
      </c>
      <c r="AD385" s="34">
        <f t="shared" si="33"/>
        <v>14</v>
      </c>
      <c r="AE385" s="34">
        <v>1</v>
      </c>
      <c r="AF385" s="34" t="str">
        <f t="shared" si="34"/>
        <v>C</v>
      </c>
      <c r="AG385" s="35" t="s">
        <v>4190</v>
      </c>
      <c r="AH385" s="36">
        <f t="shared" si="35"/>
        <v>14.00385</v>
      </c>
    </row>
    <row r="386" spans="2:34" ht="23.25" x14ac:dyDescent="0.45">
      <c r="B386" s="32" t="s">
        <v>4191</v>
      </c>
      <c r="C386" s="32" t="s">
        <v>4192</v>
      </c>
      <c r="D386" s="32" t="s">
        <v>640</v>
      </c>
      <c r="E386" s="32" t="s">
        <v>4193</v>
      </c>
      <c r="F386" s="32" t="s">
        <v>4193</v>
      </c>
      <c r="G386" s="32" t="s">
        <v>111</v>
      </c>
      <c r="H386" s="32" t="s">
        <v>4194</v>
      </c>
      <c r="I386" s="32" t="s">
        <v>3266</v>
      </c>
      <c r="J386" s="32" t="s">
        <v>153</v>
      </c>
      <c r="K386" s="32" t="s">
        <v>4195</v>
      </c>
      <c r="L386" s="32" t="s">
        <v>153</v>
      </c>
      <c r="M386" s="32" t="s">
        <v>153</v>
      </c>
      <c r="N386" s="32" t="s">
        <v>508</v>
      </c>
      <c r="O386" s="32" t="s">
        <v>153</v>
      </c>
      <c r="P386" s="32" t="s">
        <v>4196</v>
      </c>
      <c r="Q386" s="32" t="s">
        <v>4197</v>
      </c>
      <c r="R386" s="33" t="s">
        <v>4198</v>
      </c>
      <c r="S386" s="33" t="s">
        <v>450</v>
      </c>
      <c r="T386" s="32" t="s">
        <v>4199</v>
      </c>
      <c r="U386" s="32" t="s">
        <v>419</v>
      </c>
      <c r="V386" s="32" t="s">
        <v>4200</v>
      </c>
      <c r="W386" s="32" t="s">
        <v>437</v>
      </c>
      <c r="X386" s="32" t="s">
        <v>153</v>
      </c>
      <c r="Y386" s="32" t="s">
        <v>4201</v>
      </c>
      <c r="Z386" s="32" t="s">
        <v>166</v>
      </c>
      <c r="AA386" s="34">
        <f t="shared" si="30"/>
        <v>3</v>
      </c>
      <c r="AB386" s="34">
        <f t="shared" si="31"/>
        <v>10</v>
      </c>
      <c r="AC386" s="34">
        <f t="shared" si="32"/>
        <v>10</v>
      </c>
      <c r="AD386" s="34">
        <f t="shared" si="33"/>
        <v>23</v>
      </c>
      <c r="AE386" s="34">
        <v>2</v>
      </c>
      <c r="AF386" s="34" t="str">
        <f t="shared" si="34"/>
        <v>B</v>
      </c>
      <c r="AG386" s="35" t="s">
        <v>4202</v>
      </c>
      <c r="AH386" s="36">
        <f t="shared" si="35"/>
        <v>23.00386</v>
      </c>
    </row>
    <row r="387" spans="2:34" ht="23.25" x14ac:dyDescent="0.45">
      <c r="B387" s="32" t="s">
        <v>4203</v>
      </c>
      <c r="C387" s="32" t="s">
        <v>4204</v>
      </c>
      <c r="D387" s="32" t="s">
        <v>2761</v>
      </c>
      <c r="E387" s="32" t="s">
        <v>3965</v>
      </c>
      <c r="F387" s="32" t="s">
        <v>3965</v>
      </c>
      <c r="G387" s="32" t="s">
        <v>111</v>
      </c>
      <c r="H387" s="32" t="s">
        <v>3984</v>
      </c>
      <c r="I387" s="32" t="s">
        <v>3266</v>
      </c>
      <c r="J387" s="32" t="s">
        <v>153</v>
      </c>
      <c r="K387" s="32" t="s">
        <v>4205</v>
      </c>
      <c r="L387" s="32" t="s">
        <v>153</v>
      </c>
      <c r="M387" s="32" t="s">
        <v>153</v>
      </c>
      <c r="N387" s="32" t="s">
        <v>508</v>
      </c>
      <c r="O387" s="32" t="s">
        <v>153</v>
      </c>
      <c r="P387" s="32" t="s">
        <v>4206</v>
      </c>
      <c r="Q387" s="32" t="s">
        <v>4207</v>
      </c>
      <c r="R387" s="33" t="s">
        <v>4208</v>
      </c>
      <c r="S387" s="33"/>
      <c r="T387" s="32" t="s">
        <v>4209</v>
      </c>
      <c r="U387" s="32" t="s">
        <v>419</v>
      </c>
      <c r="V387" s="32" t="s">
        <v>3972</v>
      </c>
      <c r="W387" s="32" t="s">
        <v>163</v>
      </c>
      <c r="X387" s="32" t="s">
        <v>153</v>
      </c>
      <c r="Y387" s="32" t="s">
        <v>165</v>
      </c>
      <c r="Z387" s="32" t="s">
        <v>166</v>
      </c>
      <c r="AA387" s="34">
        <f t="shared" si="30"/>
        <v>1</v>
      </c>
      <c r="AB387" s="34">
        <f t="shared" si="31"/>
        <v>10</v>
      </c>
      <c r="AC387" s="34">
        <f t="shared" si="32"/>
        <v>4</v>
      </c>
      <c r="AD387" s="34">
        <f t="shared" si="33"/>
        <v>15</v>
      </c>
      <c r="AE387" s="34">
        <v>1</v>
      </c>
      <c r="AF387" s="34" t="str">
        <f t="shared" si="34"/>
        <v>C</v>
      </c>
      <c r="AG387" s="35" t="s">
        <v>4210</v>
      </c>
      <c r="AH387" s="36">
        <f t="shared" si="35"/>
        <v>15.003869999999999</v>
      </c>
    </row>
    <row r="388" spans="2:34" ht="23.25" x14ac:dyDescent="0.45">
      <c r="B388" s="32" t="s">
        <v>4211</v>
      </c>
      <c r="C388" s="32" t="s">
        <v>4212</v>
      </c>
      <c r="D388" s="32" t="s">
        <v>640</v>
      </c>
      <c r="E388" s="32" t="s">
        <v>4193</v>
      </c>
      <c r="F388" s="32" t="s">
        <v>4193</v>
      </c>
      <c r="G388" s="32" t="s">
        <v>111</v>
      </c>
      <c r="H388" s="32" t="s">
        <v>4194</v>
      </c>
      <c r="I388" s="32" t="s">
        <v>3266</v>
      </c>
      <c r="J388" s="32" t="s">
        <v>153</v>
      </c>
      <c r="K388" s="32" t="s">
        <v>4213</v>
      </c>
      <c r="L388" s="32" t="s">
        <v>153</v>
      </c>
      <c r="M388" s="32" t="s">
        <v>153</v>
      </c>
      <c r="N388" s="32" t="s">
        <v>508</v>
      </c>
      <c r="O388" s="32" t="s">
        <v>153</v>
      </c>
      <c r="P388" s="32" t="s">
        <v>4214</v>
      </c>
      <c r="Q388" s="32" t="s">
        <v>4215</v>
      </c>
      <c r="R388" s="33" t="s">
        <v>4216</v>
      </c>
      <c r="S388" s="33" t="s">
        <v>290</v>
      </c>
      <c r="T388" s="32" t="s">
        <v>4199</v>
      </c>
      <c r="U388" s="32" t="s">
        <v>419</v>
      </c>
      <c r="V388" s="32" t="s">
        <v>4200</v>
      </c>
      <c r="W388" s="32" t="s">
        <v>163</v>
      </c>
      <c r="X388" s="32" t="s">
        <v>153</v>
      </c>
      <c r="Y388" s="32" t="s">
        <v>165</v>
      </c>
      <c r="Z388" s="32" t="s">
        <v>166</v>
      </c>
      <c r="AA388" s="34">
        <f t="shared" si="30"/>
        <v>3</v>
      </c>
      <c r="AB388" s="34">
        <f t="shared" si="31"/>
        <v>10</v>
      </c>
      <c r="AC388" s="34">
        <f t="shared" si="32"/>
        <v>7</v>
      </c>
      <c r="AD388" s="34">
        <f t="shared" si="33"/>
        <v>20</v>
      </c>
      <c r="AE388" s="34">
        <v>1</v>
      </c>
      <c r="AF388" s="34" t="str">
        <f t="shared" si="34"/>
        <v>B</v>
      </c>
      <c r="AG388" s="35" t="s">
        <v>4217</v>
      </c>
      <c r="AH388" s="36">
        <f t="shared" si="35"/>
        <v>20.003879999999999</v>
      </c>
    </row>
    <row r="389" spans="2:34" ht="46.5" x14ac:dyDescent="0.45">
      <c r="B389" s="32" t="s">
        <v>4218</v>
      </c>
      <c r="C389" s="32" t="s">
        <v>4219</v>
      </c>
      <c r="D389" s="32" t="s">
        <v>146</v>
      </c>
      <c r="E389" s="32" t="s">
        <v>413</v>
      </c>
      <c r="F389" s="32" t="s">
        <v>413</v>
      </c>
      <c r="G389" s="32" t="s">
        <v>98</v>
      </c>
      <c r="H389" s="32" t="s">
        <v>4220</v>
      </c>
      <c r="I389" s="32" t="s">
        <v>4221</v>
      </c>
      <c r="J389" s="32" t="s">
        <v>4222</v>
      </c>
      <c r="K389" s="32" t="s">
        <v>4223</v>
      </c>
      <c r="L389" s="32" t="s">
        <v>4224</v>
      </c>
      <c r="M389" s="32" t="s">
        <v>4225</v>
      </c>
      <c r="N389" s="32" t="s">
        <v>154</v>
      </c>
      <c r="O389" s="32" t="s">
        <v>155</v>
      </c>
      <c r="P389" s="32" t="s">
        <v>4226</v>
      </c>
      <c r="Q389" s="32" t="s">
        <v>4227</v>
      </c>
      <c r="R389" s="33" t="s">
        <v>4228</v>
      </c>
      <c r="S389" s="33" t="s">
        <v>258</v>
      </c>
      <c r="T389" s="32" t="s">
        <v>4229</v>
      </c>
      <c r="U389" s="32" t="s">
        <v>161</v>
      </c>
      <c r="V389" s="32" t="s">
        <v>4230</v>
      </c>
      <c r="W389" s="32" t="s">
        <v>4231</v>
      </c>
      <c r="X389" s="32" t="s">
        <v>4232</v>
      </c>
      <c r="Y389" s="32" t="s">
        <v>4233</v>
      </c>
      <c r="Z389" s="32" t="s">
        <v>166</v>
      </c>
      <c r="AA389" s="34">
        <f t="shared" si="30"/>
        <v>10</v>
      </c>
      <c r="AB389" s="34">
        <f t="shared" si="31"/>
        <v>10</v>
      </c>
      <c r="AC389" s="34">
        <f t="shared" si="32"/>
        <v>10</v>
      </c>
      <c r="AD389" s="34">
        <f t="shared" si="33"/>
        <v>30</v>
      </c>
      <c r="AE389" s="34">
        <v>3</v>
      </c>
      <c r="AF389" s="34" t="str">
        <f t="shared" si="34"/>
        <v>A</v>
      </c>
      <c r="AG389" s="35" t="s">
        <v>4234</v>
      </c>
      <c r="AH389" s="36">
        <f t="shared" si="35"/>
        <v>30.003889999999998</v>
      </c>
    </row>
    <row r="390" spans="2:34" ht="46.5" x14ac:dyDescent="0.45">
      <c r="B390" s="32" t="s">
        <v>4235</v>
      </c>
      <c r="C390" s="32" t="s">
        <v>4236</v>
      </c>
      <c r="D390" s="32" t="s">
        <v>4237</v>
      </c>
      <c r="E390" s="32" t="s">
        <v>2590</v>
      </c>
      <c r="F390" s="32" t="s">
        <v>2562</v>
      </c>
      <c r="G390" s="32" t="s">
        <v>105</v>
      </c>
      <c r="H390" s="32" t="s">
        <v>4238</v>
      </c>
      <c r="I390" s="32" t="s">
        <v>4239</v>
      </c>
      <c r="J390" s="32" t="s">
        <v>4240</v>
      </c>
      <c r="K390" s="32" t="s">
        <v>2594</v>
      </c>
      <c r="L390" s="32" t="s">
        <v>4241</v>
      </c>
      <c r="M390" s="32" t="s">
        <v>4242</v>
      </c>
      <c r="N390" s="32" t="s">
        <v>508</v>
      </c>
      <c r="O390" s="32" t="s">
        <v>419</v>
      </c>
      <c r="P390" s="32" t="s">
        <v>2597</v>
      </c>
      <c r="Q390" s="32" t="s">
        <v>2598</v>
      </c>
      <c r="R390" s="33" t="s">
        <v>4243</v>
      </c>
      <c r="S390" s="33" t="s">
        <v>436</v>
      </c>
      <c r="T390" s="32" t="s">
        <v>4244</v>
      </c>
      <c r="U390" s="32" t="s">
        <v>161</v>
      </c>
      <c r="V390" s="32" t="s">
        <v>4241</v>
      </c>
      <c r="W390" s="32" t="s">
        <v>4245</v>
      </c>
      <c r="X390" s="32" t="s">
        <v>4232</v>
      </c>
      <c r="Y390" s="32" t="s">
        <v>4246</v>
      </c>
      <c r="Z390" s="32" t="s">
        <v>166</v>
      </c>
      <c r="AA390" s="34">
        <f t="shared" si="30"/>
        <v>0</v>
      </c>
      <c r="AB390" s="34">
        <f t="shared" si="31"/>
        <v>10</v>
      </c>
      <c r="AC390" s="34">
        <f t="shared" si="32"/>
        <v>10</v>
      </c>
      <c r="AD390" s="34">
        <f t="shared" si="33"/>
        <v>20</v>
      </c>
      <c r="AE390" s="34">
        <v>2</v>
      </c>
      <c r="AF390" s="34" t="str">
        <f t="shared" si="34"/>
        <v>B</v>
      </c>
      <c r="AG390" s="35" t="s">
        <v>4247</v>
      </c>
      <c r="AH390" s="36">
        <f t="shared" si="35"/>
        <v>20.003900000000002</v>
      </c>
    </row>
    <row r="391" spans="2:34" ht="46.5" x14ac:dyDescent="0.45">
      <c r="B391" s="32" t="s">
        <v>4248</v>
      </c>
      <c r="C391" s="32" t="s">
        <v>4249</v>
      </c>
      <c r="D391" s="32" t="s">
        <v>4250</v>
      </c>
      <c r="E391" s="32" t="s">
        <v>4251</v>
      </c>
      <c r="F391" s="32" t="s">
        <v>2303</v>
      </c>
      <c r="G391" s="32" t="s">
        <v>104</v>
      </c>
      <c r="H391" s="32" t="s">
        <v>4252</v>
      </c>
      <c r="I391" s="32" t="s">
        <v>4253</v>
      </c>
      <c r="J391" s="32" t="s">
        <v>4254</v>
      </c>
      <c r="K391" s="32" t="s">
        <v>4255</v>
      </c>
      <c r="L391" s="32" t="s">
        <v>4256</v>
      </c>
      <c r="M391" s="32" t="s">
        <v>4257</v>
      </c>
      <c r="N391" s="32" t="s">
        <v>508</v>
      </c>
      <c r="O391" s="32" t="s">
        <v>419</v>
      </c>
      <c r="P391" s="32" t="s">
        <v>4258</v>
      </c>
      <c r="Q391" s="32" t="s">
        <v>4259</v>
      </c>
      <c r="R391" s="33" t="s">
        <v>4260</v>
      </c>
      <c r="S391" s="33" t="s">
        <v>1740</v>
      </c>
      <c r="T391" s="32" t="s">
        <v>4261</v>
      </c>
      <c r="U391" s="32" t="s">
        <v>161</v>
      </c>
      <c r="V391" s="32" t="s">
        <v>4256</v>
      </c>
      <c r="W391" s="32" t="s">
        <v>4245</v>
      </c>
      <c r="X391" s="32" t="s">
        <v>4232</v>
      </c>
      <c r="Y391" s="32" t="s">
        <v>4262</v>
      </c>
      <c r="Z391" s="32" t="s">
        <v>166</v>
      </c>
      <c r="AA391" s="34">
        <f t="shared" si="30"/>
        <v>3</v>
      </c>
      <c r="AB391" s="34">
        <f t="shared" si="31"/>
        <v>10</v>
      </c>
      <c r="AC391" s="34">
        <f t="shared" si="32"/>
        <v>10</v>
      </c>
      <c r="AD391" s="34">
        <f t="shared" si="33"/>
        <v>23</v>
      </c>
      <c r="AE391" s="34">
        <v>2</v>
      </c>
      <c r="AF391" s="34" t="str">
        <f t="shared" si="34"/>
        <v>B</v>
      </c>
      <c r="AG391" s="35" t="s">
        <v>4263</v>
      </c>
      <c r="AH391" s="36">
        <f t="shared" si="35"/>
        <v>23.003910000000001</v>
      </c>
    </row>
    <row r="394" spans="2:34" x14ac:dyDescent="0.45">
      <c r="B394" s="2" t="s">
        <v>64</v>
      </c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</row>
  </sheetData>
  <autoFilter ref="B9:AG391" xr:uid="{00000000-0009-0000-0000-000002000000}"/>
  <mergeCells count="3">
    <mergeCell ref="B5:AG5"/>
    <mergeCell ref="B6:AG6"/>
    <mergeCell ref="B394:AG394"/>
  </mergeCells>
  <conditionalFormatting sqref="B10:AG391">
    <cfRule type="expression" dxfId="10" priority="2">
      <formula>ISEVEN(ROW())</formula>
    </cfRule>
  </conditionalFormatting>
  <conditionalFormatting sqref="AF10:AF391">
    <cfRule type="cellIs" dxfId="9" priority="3" operator="equal">
      <formula>"A"</formula>
    </cfRule>
    <cfRule type="cellIs" dxfId="8" priority="4" operator="equal">
      <formula>"B"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C8102E"/>
  </sheetPr>
  <dimension ref="A1:N42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baseColWidth="10" defaultColWidth="8.6640625" defaultRowHeight="14.25" x14ac:dyDescent="0.45"/>
  <cols>
    <col min="1" max="1" width="2.19921875" customWidth="1"/>
    <col min="2" max="2" width="5" customWidth="1"/>
    <col min="3" max="3" width="9" customWidth="1"/>
    <col min="4" max="4" width="32" customWidth="1"/>
    <col min="5" max="5" width="16" customWidth="1"/>
    <col min="6" max="6" width="14" customWidth="1"/>
    <col min="7" max="8" width="9" customWidth="1"/>
    <col min="9" max="9" width="26" customWidth="1"/>
    <col min="10" max="10" width="16" customWidth="1"/>
    <col min="11" max="11" width="42" customWidth="1"/>
    <col min="13" max="14" width="13" hidden="1" customWidth="1"/>
  </cols>
  <sheetData>
    <row r="1" spans="1:14" x14ac:dyDescent="0.4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4" x14ac:dyDescent="0.45">
      <c r="A2" s="10"/>
      <c r="B2" s="11" t="s">
        <v>4264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4" ht="30" customHeight="1" x14ac:dyDescent="0.7">
      <c r="A3" s="10"/>
      <c r="B3" s="12" t="s">
        <v>20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3.75" customHeight="1" x14ac:dyDescent="0.45">
      <c r="A4" s="10"/>
      <c r="B4" s="13"/>
      <c r="C4" s="13"/>
      <c r="D4" s="13"/>
      <c r="E4" s="13"/>
      <c r="F4" s="10"/>
      <c r="G4" s="10"/>
      <c r="H4" s="10"/>
      <c r="I4" s="10"/>
      <c r="J4" s="10"/>
      <c r="K4" s="10"/>
      <c r="L4" s="10"/>
      <c r="M4" s="10"/>
    </row>
    <row r="5" spans="1:14" x14ac:dyDescent="0.45">
      <c r="A5" s="10"/>
      <c r="B5" s="9" t="s">
        <v>4265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spans="1:14" ht="19.5" customHeight="1" x14ac:dyDescent="0.45">
      <c r="A6" s="10"/>
      <c r="B6" s="8" t="s">
        <v>4266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4" x14ac:dyDescent="0.45">
      <c r="A7" s="10"/>
      <c r="B7" s="14" t="s">
        <v>4267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4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4" ht="25.5" customHeight="1" x14ac:dyDescent="0.45">
      <c r="B9" s="30" t="s">
        <v>4268</v>
      </c>
      <c r="C9" s="30" t="s">
        <v>116</v>
      </c>
      <c r="D9" s="30" t="s">
        <v>4269</v>
      </c>
      <c r="E9" s="30" t="s">
        <v>119</v>
      </c>
      <c r="F9" s="30" t="s">
        <v>92</v>
      </c>
      <c r="G9" s="30" t="s">
        <v>139</v>
      </c>
      <c r="H9" s="30" t="s">
        <v>141</v>
      </c>
      <c r="I9" s="30" t="s">
        <v>4270</v>
      </c>
      <c r="J9" s="30" t="s">
        <v>132</v>
      </c>
      <c r="K9" s="30" t="s">
        <v>142</v>
      </c>
      <c r="M9" s="37" t="s">
        <v>4271</v>
      </c>
      <c r="N9" s="37" t="s">
        <v>4272</v>
      </c>
    </row>
    <row r="10" spans="1:14" ht="34.9" x14ac:dyDescent="0.45">
      <c r="B10" s="32">
        <v>1</v>
      </c>
      <c r="C10" s="32" t="str">
        <f>INDEX('02 · Établissements'!$B$10:$B$391,$N10)</f>
        <v>IT-N-NEW-001</v>
      </c>
      <c r="D10" s="33" t="str">
        <f>INDEX('02 · Établissements'!$C$10:$C$391,$N10)</f>
        <v>Liceo Classico e Linguistico Francesco Petrarca (Trieste) — sez. Esabac</v>
      </c>
      <c r="E10" s="32" t="str">
        <f>INDEX('02 · Établissements'!$E$10:$E$391,$N10)</f>
        <v>Trieste</v>
      </c>
      <c r="F10" s="32" t="str">
        <f>INDEX('02 · Établissements'!$G$10:$G$391,$N10)</f>
        <v>Friuli-Venezia Giulia</v>
      </c>
      <c r="G10" s="34">
        <f>INDEX('02 · Établissements'!$AD$10:$AD$391,$N10)</f>
        <v>30</v>
      </c>
      <c r="H10" s="34" t="str">
        <f>INDEX('02 · Établissements'!$AF$10:$AF$391,$N10)</f>
        <v>A</v>
      </c>
      <c r="I10" s="33" t="str">
        <f>INDEX('02 · Établissements'!$S$10:$S$391,$N10)</f>
        <v>Section ÉsaBac active · Accréditation Erasmus+ KA1 · Filière linguistique · Contacts déjà au CRM</v>
      </c>
      <c r="J10" s="32" t="str">
        <f>INDEX('02 · Établissements'!$W$10:$W$391,$N10)</f>
        <v>Croisé : 4 contact(s) [Liste C Session 9 — ajout cartographie]</v>
      </c>
      <c r="K10" s="33" t="str">
        <f>INDEX('02 · Établissements'!$AG$10:$AG$391,$N10)</f>
        <v>Cycle 1 — Email institutionnel à Cesira Militello (DS) + relance enseignants Esabac Di Bernardo/Bucci. Argumentaire UDF Été + SCL.</v>
      </c>
      <c r="M10">
        <f>LARGE('02 · Établissements'!$AH$10:$AH$391,$B10)</f>
        <v>30.003889999999998</v>
      </c>
      <c r="N10">
        <f>MATCH(M10,'02 · Établissements'!$AH$10:$AH$391,0)</f>
        <v>380</v>
      </c>
    </row>
    <row r="11" spans="1:14" ht="23.25" x14ac:dyDescent="0.45">
      <c r="B11" s="32">
        <v>2</v>
      </c>
      <c r="C11" s="32" t="str">
        <f>INDEX('02 · Établissements'!$B$10:$B$391,$N11)</f>
        <v>IT-S-023</v>
      </c>
      <c r="D11" s="33" t="str">
        <f>INDEX('02 · Établissements'!$C$10:$C$391,$N11)</f>
        <v>Liceo Statale E. Boggio Lera (Catania)</v>
      </c>
      <c r="E11" s="32" t="str">
        <f>INDEX('02 · Établissements'!$E$10:$E$391,$N11)</f>
        <v>Catania</v>
      </c>
      <c r="F11" s="32" t="str">
        <f>INDEX('02 · Établissements'!$G$10:$G$391,$N11)</f>
        <v>Sicilia</v>
      </c>
      <c r="G11" s="34">
        <f>INDEX('02 · Établissements'!$AD$10:$AD$391,$N11)</f>
        <v>27</v>
      </c>
      <c r="H11" s="34" t="str">
        <f>INDEX('02 · Établissements'!$AF$10:$AF$391,$N11)</f>
        <v>A</v>
      </c>
      <c r="I11" s="33" t="str">
        <f>INDEX('02 · Établissements'!$S$10:$S$391,$N11)</f>
        <v>Section ÉsaBac active · Filière linguistique · Contacts déjà au CRM</v>
      </c>
      <c r="J11" s="32" t="str">
        <f>INDEX('02 · Établissements'!$W$10:$W$391,$N11)</f>
        <v>Croisé : 1 contact(s)</v>
      </c>
      <c r="K11" s="33" t="str">
        <f>INDEX('02 · Établissements'!$AG$10:$AG$391,$N11)</f>
        <v>⭐ 2e Eduscopio linguistico Catania (62.21) · Esabac actif · scambi annuels</v>
      </c>
      <c r="M11">
        <f>LARGE('02 · Établissements'!$AH$10:$AH$391,$B11)</f>
        <v>27.002559999999999</v>
      </c>
      <c r="N11">
        <f>MATCH(M11,'02 · Établissements'!$AH$10:$AH$391,0)</f>
        <v>247</v>
      </c>
    </row>
    <row r="12" spans="1:14" ht="34.9" x14ac:dyDescent="0.45">
      <c r="B12" s="32">
        <v>3</v>
      </c>
      <c r="C12" s="32" t="str">
        <f>INDEX('02 · Établissements'!$B$10:$B$391,$N12)</f>
        <v>IT-C-008</v>
      </c>
      <c r="D12" s="33" t="str">
        <f>INDEX('02 · Établissements'!$C$10:$C$391,$N12)</f>
        <v>Liceo Ginnasio Statale Mariano Buratti</v>
      </c>
      <c r="E12" s="32" t="str">
        <f>INDEX('02 · Établissements'!$E$10:$E$391,$N12)</f>
        <v>Viterbo</v>
      </c>
      <c r="F12" s="32" t="str">
        <f>INDEX('02 · Établissements'!$G$10:$G$391,$N12)</f>
        <v>Lazio</v>
      </c>
      <c r="G12" s="34">
        <f>INDEX('02 · Établissements'!$AD$10:$AD$391,$N12)</f>
        <v>26</v>
      </c>
      <c r="H12" s="34" t="str">
        <f>INDEX('02 · Établissements'!$AF$10:$AF$391,$N12)</f>
        <v>A</v>
      </c>
      <c r="I12" s="33" t="str">
        <f>INDEX('02 · Établissements'!$S$10:$S$391,$N12)</f>
        <v>Section ÉsaBac active · Accréditation Erasmus+ KA1 · Filière linguistique · Contacts déjà au CRM</v>
      </c>
      <c r="J12" s="32" t="str">
        <f>INDEX('02 · Établissements'!$W$10:$W$391,$N12)</f>
        <v>Croisé : 1 contact(s)</v>
      </c>
      <c r="K12" s="33">
        <f>INDEX('02 · Établissements'!$AG$10:$AG$391,$N12)</f>
        <v>0</v>
      </c>
      <c r="M12">
        <f>LARGE('02 · Établissements'!$AH$10:$AH$391,$B12)</f>
        <v>26.001670000000001</v>
      </c>
      <c r="N12">
        <f>MATCH(M12,'02 · Établissements'!$AH$10:$AH$391,0)</f>
        <v>158</v>
      </c>
    </row>
    <row r="13" spans="1:14" ht="34.9" x14ac:dyDescent="0.45">
      <c r="B13" s="32">
        <v>4</v>
      </c>
      <c r="C13" s="32" t="str">
        <f>INDEX('02 · Établissements'!$B$10:$B$391,$N13)</f>
        <v>IT-N-009</v>
      </c>
      <c r="D13" s="33" t="str">
        <f>INDEX('02 · Établissements'!$C$10:$C$391,$N13)</f>
        <v>IIS Pietro Scalcerle</v>
      </c>
      <c r="E13" s="32" t="str">
        <f>INDEX('02 · Établissements'!$E$10:$E$391,$N13)</f>
        <v>Padova</v>
      </c>
      <c r="F13" s="32" t="str">
        <f>INDEX('02 · Établissements'!$G$10:$G$391,$N13)</f>
        <v>Veneto</v>
      </c>
      <c r="G13" s="34">
        <f>INDEX('02 · Établissements'!$AD$10:$AD$391,$N13)</f>
        <v>26</v>
      </c>
      <c r="H13" s="34" t="str">
        <f>INDEX('02 · Établissements'!$AF$10:$AF$391,$N13)</f>
        <v>A</v>
      </c>
      <c r="I13" s="33" t="str">
        <f>INDEX('02 · Établissements'!$S$10:$S$391,$N13)</f>
        <v>Section ÉsaBac active · Accréditation Erasmus+ KA1 · Filière linguistique · Contacts déjà au CRM</v>
      </c>
      <c r="J13" s="32" t="str">
        <f>INDEX('02 · Établissements'!$W$10:$W$391,$N13)</f>
        <v>Croisé : 3 contact(s)</v>
      </c>
      <c r="K13" s="33" t="str">
        <f>INDEX('02 · Établissements'!$AG$10:$AG$391,$N13)</f>
        <v>Auditorium accueille séminaires régionaux USR Veneto. Liceo + Tecnico — double profil Esabac.</v>
      </c>
      <c r="M13">
        <f>LARGE('02 · Établissements'!$AH$10:$AH$391,$B13)</f>
        <v>26.00018</v>
      </c>
      <c r="N13">
        <f>MATCH(M13,'02 · Établissements'!$AH$10:$AH$391,0)</f>
        <v>9</v>
      </c>
    </row>
    <row r="14" spans="1:14" ht="34.9" x14ac:dyDescent="0.45">
      <c r="B14" s="32">
        <v>5</v>
      </c>
      <c r="C14" s="32" t="str">
        <f>INDEX('02 · Établissements'!$B$10:$B$391,$N14)</f>
        <v>IT-N-008</v>
      </c>
      <c r="D14" s="33" t="str">
        <f>INDEX('02 · Établissements'!$C$10:$C$391,$N14)</f>
        <v>Liceo Antonio Fogazzaro</v>
      </c>
      <c r="E14" s="32" t="str">
        <f>INDEX('02 · Établissements'!$E$10:$E$391,$N14)</f>
        <v>Vicenza</v>
      </c>
      <c r="F14" s="32" t="str">
        <f>INDEX('02 · Établissements'!$G$10:$G$391,$N14)</f>
        <v>Veneto</v>
      </c>
      <c r="G14" s="34">
        <f>INDEX('02 · Établissements'!$AD$10:$AD$391,$N14)</f>
        <v>26</v>
      </c>
      <c r="H14" s="34" t="str">
        <f>INDEX('02 · Établissements'!$AF$10:$AF$391,$N14)</f>
        <v>A</v>
      </c>
      <c r="I14" s="33" t="str">
        <f>INDEX('02 · Établissements'!$S$10:$S$391,$N14)</f>
        <v>Section ÉsaBac active · Accréditation Erasmus+ KA1 · Filière linguistique · Contacts déjà au CRM</v>
      </c>
      <c r="J14" s="32" t="str">
        <f>INDEX('02 · Établissements'!$W$10:$W$391,$N14)</f>
        <v>Croisé : 2 contact(s)</v>
      </c>
      <c r="K14" s="33" t="str">
        <f>INDEX('02 · Établissements'!$AG$10:$AG$391,$N14)</f>
        <v>Section Esabac sezione BL. Scuola polo CLIL Veneto. Établissement-réseau, fort potentiel.</v>
      </c>
      <c r="M14">
        <f>LARGE('02 · Établissements'!$AH$10:$AH$391,$B14)</f>
        <v>26.000170000000001</v>
      </c>
      <c r="N14">
        <f>MATCH(M14,'02 · Établissements'!$AH$10:$AH$391,0)</f>
        <v>8</v>
      </c>
    </row>
    <row r="15" spans="1:14" ht="23.25" x14ac:dyDescent="0.45">
      <c r="B15" s="32">
        <v>6</v>
      </c>
      <c r="C15" s="32" t="str">
        <f>INDEX('02 · Établissements'!$B$10:$B$391,$N15)</f>
        <v>IT-S-041</v>
      </c>
      <c r="D15" s="33" t="str">
        <f>INDEX('02 · Établissements'!$C$10:$C$391,$N15)</f>
        <v>Liceo Linguistico Esabac Principe Umberto di Savoia (Catania)</v>
      </c>
      <c r="E15" s="32" t="str">
        <f>INDEX('02 · Établissements'!$E$10:$E$391,$N15)</f>
        <v>Catania</v>
      </c>
      <c r="F15" s="32" t="str">
        <f>INDEX('02 · Établissements'!$G$10:$G$391,$N15)</f>
        <v>Sicilia</v>
      </c>
      <c r="G15" s="34">
        <f>INDEX('02 · Établissements'!$AD$10:$AD$391,$N15)</f>
        <v>24</v>
      </c>
      <c r="H15" s="34" t="str">
        <f>INDEX('02 · Établissements'!$AF$10:$AF$391,$N15)</f>
        <v>A</v>
      </c>
      <c r="I15" s="33" t="str">
        <f>INDEX('02 · Établissements'!$S$10:$S$391,$N15)</f>
        <v>Section ÉsaBac active · Filière linguistique</v>
      </c>
      <c r="J15" s="32" t="str">
        <f>INDEX('02 · Établissements'!$W$10:$W$391,$N15)</f>
        <v>Croisé : 0 contact</v>
      </c>
      <c r="K15" s="33" t="str">
        <f>INDEX('02 · Établissements'!$AG$10:$AG$391,$N15)</f>
        <v>⭐ Esabac Catania · 2e Eduscopio scientifico (69.46) · public CSP++ disponible</v>
      </c>
      <c r="M15">
        <f>LARGE('02 · Établissements'!$AH$10:$AH$391,$B15)</f>
        <v>24.002739999999999</v>
      </c>
      <c r="N15">
        <f>MATCH(M15,'02 · Établissements'!$AH$10:$AH$391,0)</f>
        <v>265</v>
      </c>
    </row>
    <row r="16" spans="1:14" ht="23.25" x14ac:dyDescent="0.45">
      <c r="B16" s="32">
        <v>7</v>
      </c>
      <c r="C16" s="32" t="str">
        <f>INDEX('02 · Établissements'!$B$10:$B$391,$N16)</f>
        <v>IT-S-036</v>
      </c>
      <c r="D16" s="33" t="str">
        <f>INDEX('02 · Établissements'!$C$10:$C$391,$N16)</f>
        <v>IIS Quintiliano (Siracusa)</v>
      </c>
      <c r="E16" s="32" t="str">
        <f>INDEX('02 · Établissements'!$E$10:$E$391,$N16)</f>
        <v>Siracusa</v>
      </c>
      <c r="F16" s="32" t="str">
        <f>INDEX('02 · Établissements'!$G$10:$G$391,$N16)</f>
        <v>Sicilia</v>
      </c>
      <c r="G16" s="34">
        <f>INDEX('02 · Établissements'!$AD$10:$AD$391,$N16)</f>
        <v>24</v>
      </c>
      <c r="H16" s="34" t="str">
        <f>INDEX('02 · Établissements'!$AF$10:$AF$391,$N16)</f>
        <v>A</v>
      </c>
      <c r="I16" s="33" t="str">
        <f>INDEX('02 · Établissements'!$S$10:$S$391,$N16)</f>
        <v>Section ÉsaBac active · Filière linguistique</v>
      </c>
      <c r="J16" s="32" t="str">
        <f>INDEX('02 · Établissements'!$W$10:$W$391,$N16)</f>
        <v>Croisé : 0 contact</v>
      </c>
      <c r="K16" s="33" t="str">
        <f>INDEX('02 · Établissements'!$AG$10:$AG$391,$N16)</f>
        <v>⭐ Esabac Siracusa · PCTO tourisme actif (audio-guide Siracusa) · approche France</v>
      </c>
      <c r="M16">
        <f>LARGE('02 · Établissements'!$AH$10:$AH$391,$B16)</f>
        <v>24.002690000000001</v>
      </c>
      <c r="N16">
        <f>MATCH(M16,'02 · Établissements'!$AH$10:$AH$391,0)</f>
        <v>260</v>
      </c>
    </row>
    <row r="17" spans="2:14" ht="23.25" x14ac:dyDescent="0.45">
      <c r="B17" s="32">
        <v>8</v>
      </c>
      <c r="C17" s="32" t="str">
        <f>INDEX('02 · Établissements'!$B$10:$B$391,$N17)</f>
        <v>IT-S-028</v>
      </c>
      <c r="D17" s="33" t="str">
        <f>INDEX('02 · Établissements'!$C$10:$C$391,$N17)</f>
        <v>Liceo Statale G. Seguenza (Messina)</v>
      </c>
      <c r="E17" s="32" t="str">
        <f>INDEX('02 · Établissements'!$E$10:$E$391,$N17)</f>
        <v>Messina</v>
      </c>
      <c r="F17" s="32" t="str">
        <f>INDEX('02 · Établissements'!$G$10:$G$391,$N17)</f>
        <v>Sicilia</v>
      </c>
      <c r="G17" s="34">
        <f>INDEX('02 · Établissements'!$AD$10:$AD$391,$N17)</f>
        <v>24</v>
      </c>
      <c r="H17" s="34" t="str">
        <f>INDEX('02 · Établissements'!$AF$10:$AF$391,$N17)</f>
        <v>A</v>
      </c>
      <c r="I17" s="33" t="str">
        <f>INDEX('02 · Établissements'!$S$10:$S$391,$N17)</f>
        <v>Section ÉsaBac active · Filière linguistique</v>
      </c>
      <c r="J17" s="32" t="str">
        <f>INDEX('02 · Établissements'!$W$10:$W$391,$N17)</f>
        <v>Croisé : 0 contact</v>
      </c>
      <c r="K17" s="33" t="str">
        <f>INDEX('02 · Établissements'!$AG$10:$AG$391,$N17)</f>
        <v>⭐ Esabac Messina · 6 langues offertes (FR/EN/DE/ES/RU/CN) · ouverture multi-pays</v>
      </c>
      <c r="M17">
        <f>LARGE('02 · Établissements'!$AH$10:$AH$391,$B17)</f>
        <v>24.002610000000001</v>
      </c>
      <c r="N17">
        <f>MATCH(M17,'02 · Établissements'!$AH$10:$AH$391,0)</f>
        <v>252</v>
      </c>
    </row>
    <row r="18" spans="2:14" ht="23.25" x14ac:dyDescent="0.45">
      <c r="B18" s="32">
        <v>9</v>
      </c>
      <c r="C18" s="32" t="str">
        <f>INDEX('02 · Établissements'!$B$10:$B$391,$N18)</f>
        <v>IT-N-015</v>
      </c>
      <c r="D18" s="33" t="str">
        <f>INDEX('02 · Établissements'!$C$10:$C$391,$N18)</f>
        <v>Liceo Scientifico Carlo Cattaneo</v>
      </c>
      <c r="E18" s="32" t="str">
        <f>INDEX('02 · Établissements'!$E$10:$E$391,$N18)</f>
        <v>Torino</v>
      </c>
      <c r="F18" s="32" t="str">
        <f>INDEX('02 · Établissements'!$G$10:$G$391,$N18)</f>
        <v>Piemonte</v>
      </c>
      <c r="G18" s="34">
        <f>INDEX('02 · Établissements'!$AD$10:$AD$391,$N18)</f>
        <v>24</v>
      </c>
      <c r="H18" s="34" t="str">
        <f>INDEX('02 · Établissements'!$AF$10:$AF$391,$N18)</f>
        <v>A</v>
      </c>
      <c r="I18" s="33" t="str">
        <f>INDEX('02 · Établissements'!$S$10:$S$391,$N18)</f>
        <v>Section ÉsaBac active · Accréditation Erasmus+ KA1 · Contacts déjà au CRM</v>
      </c>
      <c r="J18" s="32" t="str">
        <f>INDEX('02 · Établissements'!$W$10:$W$391,$N18)</f>
        <v>Croisé : 2 contact(s)</v>
      </c>
      <c r="K18" s="33" t="str">
        <f>INDEX('02 · Établissements'!$AG$10:$AG$391,$N18)</f>
        <v>1530 élèves (a.s. 2018/19). Section Esabac d'excellence. Priorité Esabac dès classe 1ère.</v>
      </c>
      <c r="M18">
        <f>LARGE('02 · Établissements'!$AH$10:$AH$391,$B18)</f>
        <v>24.000240000000002</v>
      </c>
      <c r="N18">
        <f>MATCH(M18,'02 · Établissements'!$AH$10:$AH$391,0)</f>
        <v>15</v>
      </c>
    </row>
    <row r="19" spans="2:14" ht="23.25" x14ac:dyDescent="0.45">
      <c r="B19" s="32">
        <v>10</v>
      </c>
      <c r="C19" s="32" t="str">
        <f>INDEX('02 · Établissements'!$B$10:$B$391,$N19)</f>
        <v>IT-N-007</v>
      </c>
      <c r="D19" s="33" t="str">
        <f>INDEX('02 · Établissements'!$C$10:$C$391,$N19)</f>
        <v>Liceo Scientifico Galileo Galilei</v>
      </c>
      <c r="E19" s="32" t="str">
        <f>INDEX('02 · Établissements'!$E$10:$E$391,$N19)</f>
        <v>Verona</v>
      </c>
      <c r="F19" s="32" t="str">
        <f>INDEX('02 · Établissements'!$G$10:$G$391,$N19)</f>
        <v>Veneto</v>
      </c>
      <c r="G19" s="34">
        <f>INDEX('02 · Établissements'!$AD$10:$AD$391,$N19)</f>
        <v>24</v>
      </c>
      <c r="H19" s="34" t="str">
        <f>INDEX('02 · Établissements'!$AF$10:$AF$391,$N19)</f>
        <v>A</v>
      </c>
      <c r="I19" s="33" t="str">
        <f>INDEX('02 · Établissements'!$S$10:$S$391,$N19)</f>
        <v>Section ÉsaBac active · Accréditation Erasmus+ KA1 · Contacts déjà au CRM</v>
      </c>
      <c r="J19" s="32" t="str">
        <f>INDEX('02 · Établissements'!$W$10:$W$391,$N19)</f>
        <v>Croisé : 3 contact(s)</v>
      </c>
      <c r="K19" s="33" t="str">
        <f>INDEX('02 · Établissements'!$AG$10:$AG$391,$N19)</f>
        <v>Hub formation enseignants — siège séminaires régionaux Esabac Veneto / Alliance française.</v>
      </c>
      <c r="M19">
        <f>LARGE('02 · Établissements'!$AH$10:$AH$391,$B19)</f>
        <v>24.000160000000001</v>
      </c>
      <c r="N19">
        <f>MATCH(M19,'02 · Établissements'!$AH$10:$AH$391,0)</f>
        <v>7</v>
      </c>
    </row>
    <row r="20" spans="2:14" ht="23.25" x14ac:dyDescent="0.45">
      <c r="B20" s="32">
        <v>11</v>
      </c>
      <c r="C20" s="32" t="str">
        <f>INDEX('02 · Établissements'!$B$10:$B$391,$N20)</f>
        <v>IT-N-004</v>
      </c>
      <c r="D20" s="33" t="str">
        <f>INDEX('02 · Établissements'!$C$10:$C$391,$N20)</f>
        <v>Liceo Scientifico Leonardo da Vinci</v>
      </c>
      <c r="E20" s="32" t="str">
        <f>INDEX('02 · Établissements'!$E$10:$E$391,$N20)</f>
        <v>Milano</v>
      </c>
      <c r="F20" s="32" t="str">
        <f>INDEX('02 · Établissements'!$G$10:$G$391,$N20)</f>
        <v>Lombardia</v>
      </c>
      <c r="G20" s="34">
        <f>INDEX('02 · Établissements'!$AD$10:$AD$391,$N20)</f>
        <v>24</v>
      </c>
      <c r="H20" s="34" t="str">
        <f>INDEX('02 · Établissements'!$AF$10:$AF$391,$N20)</f>
        <v>B</v>
      </c>
      <c r="I20" s="33" t="str">
        <f>INDEX('02 · Établissements'!$S$10:$S$391,$N20)</f>
        <v>Section ÉsaBac active · Accréditation Erasmus+ KA1</v>
      </c>
      <c r="J20" s="32" t="str">
        <f>INDEX('02 · Établissements'!$W$10:$W$391,$N20)</f>
        <v>À vérifier : 10 candidat(s) ambigus</v>
      </c>
      <c r="K20" s="33" t="str">
        <f>INDEX('02 · Établissements'!$AG$10:$AG$391,$N20)</f>
        <v>Lycée scientifique pionnier Esabac depuis 2009-2010. Identité forte sciences.</v>
      </c>
      <c r="M20">
        <f>LARGE('02 · Établissements'!$AH$10:$AH$391,$B20)</f>
        <v>24.000129999999999</v>
      </c>
      <c r="N20">
        <f>MATCH(M20,'02 · Établissements'!$AH$10:$AH$391,0)</f>
        <v>4</v>
      </c>
    </row>
    <row r="21" spans="2:14" ht="34.9" x14ac:dyDescent="0.45">
      <c r="B21" s="32">
        <v>12</v>
      </c>
      <c r="C21" s="32" t="str">
        <f>INDEX('02 · Établissements'!$B$10:$B$391,$N21)</f>
        <v>IT-C-NEW-001</v>
      </c>
      <c r="D21" s="33" t="str">
        <f>INDEX('02 · Établissements'!$C$10:$C$391,$N21)</f>
        <v>Polo Liceale Giuseppe Mazzatinti (Gubbio, PG) — 5 indirizzi liceali</v>
      </c>
      <c r="E21" s="32" t="str">
        <f>INDEX('02 · Établissements'!$E$10:$E$391,$N21)</f>
        <v>Gubbio</v>
      </c>
      <c r="F21" s="32" t="str">
        <f>INDEX('02 · Établissements'!$G$10:$G$391,$N21)</f>
        <v>Umbria</v>
      </c>
      <c r="G21" s="34">
        <f>INDEX('02 · Établissements'!$AD$10:$AD$391,$N21)</f>
        <v>23</v>
      </c>
      <c r="H21" s="34" t="str">
        <f>INDEX('02 · Établissements'!$AF$10:$AF$391,$N21)</f>
        <v>B</v>
      </c>
      <c r="I21" s="33" t="str">
        <f>INDEX('02 · Établissements'!$S$10:$S$391,$N21)</f>
        <v>Filière classique · Contacts déjà au CRM</v>
      </c>
      <c r="J21" s="32" t="str">
        <f>INDEX('02 · Établissements'!$W$10:$W$391,$N21)</f>
        <v>Croisé : 3 contact(s) [Liste C Session 9 — ajout cartographie]</v>
      </c>
      <c r="K21" s="33" t="str">
        <f>INDEX('02 · Établissements'!$AG$10:$AG$391,$N21)</f>
        <v>Cycle 2 — Lettre DS + email aux 3 contacts identifiés. Angle 5 indirizzi : viser le Liceo Artistico (programme spécifique) + Scienze Umane (SCL).</v>
      </c>
      <c r="M21">
        <f>LARGE('02 · Établissements'!$AH$10:$AH$391,$B21)</f>
        <v>23.003910000000001</v>
      </c>
      <c r="N21">
        <f>MATCH(M21,'02 · Établissements'!$AH$10:$AH$391,0)</f>
        <v>382</v>
      </c>
    </row>
    <row r="22" spans="2:14" ht="23.25" x14ac:dyDescent="0.45">
      <c r="B22" s="32">
        <v>13</v>
      </c>
      <c r="C22" s="32" t="str">
        <f>INDEX('02 · Établissements'!$B$10:$B$391,$N22)</f>
        <v>IT-S-153</v>
      </c>
      <c r="D22" s="33" t="str">
        <f>INDEX('02 · Établissements'!$C$10:$C$391,$N22)</f>
        <v>Liceo Classico-Linguistico Cuoco-Manuppella (Isernia)</v>
      </c>
      <c r="E22" s="32" t="str">
        <f>INDEX('02 · Établissements'!$E$10:$E$391,$N22)</f>
        <v>Isernia</v>
      </c>
      <c r="F22" s="32" t="str">
        <f>INDEX('02 · Établissements'!$G$10:$G$391,$N22)</f>
        <v>Molise</v>
      </c>
      <c r="G22" s="34">
        <f>INDEX('02 · Établissements'!$AD$10:$AD$391,$N22)</f>
        <v>23</v>
      </c>
      <c r="H22" s="34" t="str">
        <f>INDEX('02 · Établissements'!$AF$10:$AF$391,$N22)</f>
        <v>B</v>
      </c>
      <c r="I22" s="33" t="str">
        <f>INDEX('02 · Établissements'!$S$10:$S$391,$N22)</f>
        <v>Filière linguistique · Contacts déjà au CRM</v>
      </c>
      <c r="J22" s="32" t="str">
        <f>INDEX('02 · Établissements'!$W$10:$W$391,$N22)</f>
        <v>Croisé : 1 contact(s)</v>
      </c>
      <c r="K22" s="33" t="str">
        <f>INDEX('02 · Établissements'!$AG$10:$AG$391,$N22)</f>
        <v>LL Cuoco-Manuppella Isernia — 2ème ville · pôle linguistique ouest Molise</v>
      </c>
      <c r="M22">
        <f>LARGE('02 · Établissements'!$AH$10:$AH$391,$B22)</f>
        <v>23.00386</v>
      </c>
      <c r="N22">
        <f>MATCH(M22,'02 · Établissements'!$AH$10:$AH$391,0)</f>
        <v>377</v>
      </c>
    </row>
    <row r="23" spans="2:14" ht="23.25" x14ac:dyDescent="0.45">
      <c r="B23" s="32">
        <v>14</v>
      </c>
      <c r="C23" s="32" t="str">
        <f>INDEX('02 · Établissements'!$B$10:$B$391,$N23)</f>
        <v>IT-S-138</v>
      </c>
      <c r="D23" s="33" t="str">
        <f>INDEX('02 · Établissements'!$C$10:$C$391,$N23)</f>
        <v>Liceo Linguistico T. Campanella (Lamezia Terme CZ)</v>
      </c>
      <c r="E23" s="32" t="str">
        <f>INDEX('02 · Établissements'!$E$10:$E$391,$N23)</f>
        <v>Lamezia Terme</v>
      </c>
      <c r="F23" s="32" t="str">
        <f>INDEX('02 · Établissements'!$G$10:$G$391,$N23)</f>
        <v>Calabria</v>
      </c>
      <c r="G23" s="34">
        <f>INDEX('02 · Établissements'!$AD$10:$AD$391,$N23)</f>
        <v>23</v>
      </c>
      <c r="H23" s="34" t="str">
        <f>INDEX('02 · Établissements'!$AF$10:$AF$391,$N23)</f>
        <v>B</v>
      </c>
      <c r="I23" s="33" t="str">
        <f>INDEX('02 · Établissements'!$S$10:$S$391,$N23)</f>
        <v>Filière linguistique · Contacts déjà au CRM</v>
      </c>
      <c r="J23" s="32" t="str">
        <f>INDEX('02 · Établissements'!$W$10:$W$391,$N23)</f>
        <v>Croisé : 2 contact(s)</v>
      </c>
      <c r="K23" s="33" t="str">
        <f>INDEX('02 · Établissements'!$AG$10:$AG$391,$N23)</f>
        <v>LL Campanella Lamezia — base SCL avec accès aéroport facilitant mobilité</v>
      </c>
      <c r="M23">
        <f>LARGE('02 · Établissements'!$AH$10:$AH$391,$B23)</f>
        <v>23.003710000000002</v>
      </c>
      <c r="N23">
        <f>MATCH(M23,'02 · Établissements'!$AH$10:$AH$391,0)</f>
        <v>362</v>
      </c>
    </row>
    <row r="24" spans="2:14" ht="23.25" x14ac:dyDescent="0.45">
      <c r="B24" s="32">
        <v>15</v>
      </c>
      <c r="C24" s="32" t="str">
        <f>INDEX('02 · Établissements'!$B$10:$B$391,$N24)</f>
        <v>IT-S-127</v>
      </c>
      <c r="D24" s="33" t="str">
        <f>INDEX('02 · Établissements'!$C$10:$C$391,$N24)</f>
        <v>Liceo Linguistico T. Stigliani (Matera)</v>
      </c>
      <c r="E24" s="32" t="str">
        <f>INDEX('02 · Établissements'!$E$10:$E$391,$N24)</f>
        <v>Matera</v>
      </c>
      <c r="F24" s="32" t="str">
        <f>INDEX('02 · Établissements'!$G$10:$G$391,$N24)</f>
        <v>Basilicata</v>
      </c>
      <c r="G24" s="34">
        <f>INDEX('02 · Établissements'!$AD$10:$AD$391,$N24)</f>
        <v>23</v>
      </c>
      <c r="H24" s="34" t="str">
        <f>INDEX('02 · Établissements'!$AF$10:$AF$391,$N24)</f>
        <v>B</v>
      </c>
      <c r="I24" s="33" t="str">
        <f>INDEX('02 · Établissements'!$S$10:$S$391,$N24)</f>
        <v>Filière linguistique · Contacts déjà au CRM</v>
      </c>
      <c r="J24" s="32" t="str">
        <f>INDEX('02 · Établissements'!$W$10:$W$391,$N24)</f>
        <v>Croisé : 1 contact(s) [Session 9 audité V]</v>
      </c>
      <c r="K24" s="33" t="str">
        <f>INDEX('02 · Établissements'!$AG$10:$AG$391,$N24)</f>
        <v>Liceo Linguistico Matera — exploite réseau international post-CEC 2019</v>
      </c>
      <c r="M24">
        <f>LARGE('02 · Établissements'!$AH$10:$AH$391,$B24)</f>
        <v>23.003599999999999</v>
      </c>
      <c r="N24">
        <f>MATCH(M24,'02 · Établissements'!$AH$10:$AH$391,0)</f>
        <v>351</v>
      </c>
    </row>
    <row r="25" spans="2:14" ht="23.25" x14ac:dyDescent="0.45">
      <c r="B25" s="32">
        <v>16</v>
      </c>
      <c r="C25" s="32" t="str">
        <f>INDEX('02 · Établissements'!$B$10:$B$391,$N25)</f>
        <v>IT-S-122</v>
      </c>
      <c r="D25" s="33" t="str">
        <f>INDEX('02 · Établissements'!$C$10:$C$391,$N25)</f>
        <v>Liceo Classico-Scientifico Asproni (Nuoro)</v>
      </c>
      <c r="E25" s="32" t="str">
        <f>INDEX('02 · Établissements'!$E$10:$E$391,$N25)</f>
        <v>Nuoro</v>
      </c>
      <c r="F25" s="32" t="str">
        <f>INDEX('02 · Établissements'!$G$10:$G$391,$N25)</f>
        <v>Sardegna</v>
      </c>
      <c r="G25" s="34">
        <f>INDEX('02 · Établissements'!$AD$10:$AD$391,$N25)</f>
        <v>23</v>
      </c>
      <c r="H25" s="34" t="str">
        <f>INDEX('02 · Établissements'!$AF$10:$AF$391,$N25)</f>
        <v>B</v>
      </c>
      <c r="I25" s="33" t="str">
        <f>INDEX('02 · Établissements'!$S$10:$S$391,$N25)</f>
        <v>Filière classique · Contacts déjà au CRM</v>
      </c>
      <c r="J25" s="32" t="str">
        <f>INDEX('02 · Établissements'!$W$10:$W$391,$N25)</f>
        <v>Croisé : 1 contact(s)</v>
      </c>
      <c r="K25" s="33" t="str">
        <f>INDEX('02 · Établissements'!$AG$10:$AG$391,$N25)</f>
        <v>Liceo Classico Nuoro — capitale Barbagia, scuola polo Ambito 3</v>
      </c>
      <c r="M25">
        <f>LARGE('02 · Établissements'!$AH$10:$AH$391,$B25)</f>
        <v>23.003550000000001</v>
      </c>
      <c r="N25">
        <f>MATCH(M25,'02 · Établissements'!$AH$10:$AH$391,0)</f>
        <v>346</v>
      </c>
    </row>
    <row r="26" spans="2:14" ht="23.25" x14ac:dyDescent="0.45">
      <c r="B26" s="32">
        <v>17</v>
      </c>
      <c r="C26" s="32" t="str">
        <f>INDEX('02 · Établissements'!$B$10:$B$391,$N26)</f>
        <v>IT-S-119</v>
      </c>
      <c r="D26" s="33" t="str">
        <f>INDEX('02 · Établissements'!$C$10:$C$391,$N26)</f>
        <v>Liceo Linguistico Castelvi (Sassari) — opzione internazionale</v>
      </c>
      <c r="E26" s="32" t="str">
        <f>INDEX('02 · Établissements'!$E$10:$E$391,$N26)</f>
        <v>Sassari</v>
      </c>
      <c r="F26" s="32" t="str">
        <f>INDEX('02 · Établissements'!$G$10:$G$391,$N26)</f>
        <v>Sardegna</v>
      </c>
      <c r="G26" s="34">
        <f>INDEX('02 · Établissements'!$AD$10:$AD$391,$N26)</f>
        <v>23</v>
      </c>
      <c r="H26" s="34" t="str">
        <f>INDEX('02 · Établissements'!$AF$10:$AF$391,$N26)</f>
        <v>B</v>
      </c>
      <c r="I26" s="33" t="str">
        <f>INDEX('02 · Établissements'!$S$10:$S$391,$N26)</f>
        <v>Filière linguistique · Contacts déjà au CRM</v>
      </c>
      <c r="J26" s="32" t="str">
        <f>INDEX('02 · Établissements'!$W$10:$W$391,$N26)</f>
        <v>Croisé : 3 contact(s)</v>
      </c>
      <c r="K26" s="33" t="str">
        <f>INDEX('02 · Établissements'!$AG$10:$AG$391,$N26)</f>
        <v>Linguistico Sassari structurant — doppio diploma international (espagnol mais ouverture FR possible)</v>
      </c>
      <c r="M26">
        <f>LARGE('02 · Établissements'!$AH$10:$AH$391,$B26)</f>
        <v>23.003520000000002</v>
      </c>
      <c r="N26">
        <f>MATCH(M26,'02 · Établissements'!$AH$10:$AH$391,0)</f>
        <v>343</v>
      </c>
    </row>
    <row r="27" spans="2:14" ht="23.25" x14ac:dyDescent="0.45">
      <c r="B27" s="32">
        <v>18</v>
      </c>
      <c r="C27" s="32" t="str">
        <f>INDEX('02 · Établissements'!$B$10:$B$391,$N27)</f>
        <v>IT-S-114</v>
      </c>
      <c r="D27" s="33" t="str">
        <f>INDEX('02 · Établissements'!$C$10:$C$391,$N27)</f>
        <v>Liceo Classico-Linguistico A. Gramsci (Olbia) — sez. Esabac</v>
      </c>
      <c r="E27" s="32" t="str">
        <f>INDEX('02 · Établissements'!$E$10:$E$391,$N27)</f>
        <v>Olbia</v>
      </c>
      <c r="F27" s="32" t="str">
        <f>INDEX('02 · Établissements'!$G$10:$G$391,$N27)</f>
        <v>Sardegna</v>
      </c>
      <c r="G27" s="34">
        <f>INDEX('02 · Établissements'!$AD$10:$AD$391,$N27)</f>
        <v>23</v>
      </c>
      <c r="H27" s="34" t="str">
        <f>INDEX('02 · Établissements'!$AF$10:$AF$391,$N27)</f>
        <v>B</v>
      </c>
      <c r="I27" s="33" t="str">
        <f>INDEX('02 · Établissements'!$S$10:$S$391,$N27)</f>
        <v>Filière linguistique · Contacts déjà au CRM</v>
      </c>
      <c r="J27" s="32" t="str">
        <f>INDEX('02 · Établissements'!$W$10:$W$391,$N27)</f>
        <v>Croisé : 1 contact(s) [Session 9 audité V]</v>
      </c>
      <c r="K27" s="33" t="str">
        <f>INDEX('02 · Établissements'!$AG$10:$AG$391,$N27)</f>
        <v>TOP Sardegna Nord — Esabac Gramsci Olbia · porte d'entrée Costa Smeralda + ferries vers France (Toulon, Marseille)</v>
      </c>
      <c r="M27">
        <f>LARGE('02 · Établissements'!$AH$10:$AH$391,$B27)</f>
        <v>23.00347</v>
      </c>
      <c r="N27">
        <f>MATCH(M27,'02 · Établissements'!$AH$10:$AH$391,0)</f>
        <v>338</v>
      </c>
    </row>
    <row r="28" spans="2:14" ht="23.25" x14ac:dyDescent="0.45">
      <c r="B28" s="32">
        <v>19</v>
      </c>
      <c r="C28" s="32" t="str">
        <f>INDEX('02 · Établissements'!$B$10:$B$391,$N28)</f>
        <v>IT-S-112</v>
      </c>
      <c r="D28" s="33" t="str">
        <f>INDEX('02 · Établissements'!$C$10:$C$391,$N28)</f>
        <v>IIS Polo Liceale (Corigliano-Rossano CS) — sez. Esabac</v>
      </c>
      <c r="E28" s="32" t="str">
        <f>INDEX('02 · Établissements'!$E$10:$E$391,$N28)</f>
        <v>Corigliano-Rossano</v>
      </c>
      <c r="F28" s="32" t="str">
        <f>INDEX('02 · Établissements'!$G$10:$G$391,$N28)</f>
        <v>Calabria</v>
      </c>
      <c r="G28" s="34">
        <f>INDEX('02 · Établissements'!$AD$10:$AD$391,$N28)</f>
        <v>23</v>
      </c>
      <c r="H28" s="34" t="str">
        <f>INDEX('02 · Établissements'!$AF$10:$AF$391,$N28)</f>
        <v>B</v>
      </c>
      <c r="I28" s="33" t="str">
        <f>INDEX('02 · Établissements'!$S$10:$S$391,$N28)</f>
        <v>Filière linguistique · Contacts déjà au CRM</v>
      </c>
      <c r="J28" s="32" t="str">
        <f>INDEX('02 · Établissements'!$W$10:$W$391,$N28)</f>
        <v>Croisé : 1 contact(s) [Session 9 audité V]</v>
      </c>
      <c r="K28" s="33" t="str">
        <f>INDEX('02 · Établissements'!$AG$10:$AG$391,$N28)</f>
        <v>Cible Esabac Sibaritide — comune fusionné 2018 (3ème ville Calabria)</v>
      </c>
      <c r="M28">
        <f>LARGE('02 · Établissements'!$AH$10:$AH$391,$B28)</f>
        <v>23.003450000000001</v>
      </c>
      <c r="N28">
        <f>MATCH(M28,'02 · Établissements'!$AH$10:$AH$391,0)</f>
        <v>336</v>
      </c>
    </row>
    <row r="29" spans="2:14" ht="23.25" x14ac:dyDescent="0.45">
      <c r="B29" s="32">
        <v>20</v>
      </c>
      <c r="C29" s="32" t="str">
        <f>INDEX('02 · Établissements'!$B$10:$B$391,$N29)</f>
        <v>IT-S-090</v>
      </c>
      <c r="D29" s="33" t="str">
        <f>INDEX('02 · Établissements'!$C$10:$C$391,$N29)</f>
        <v>Liceo Aristosseno (Taranto) — sez. Esabac + multi-certif</v>
      </c>
      <c r="E29" s="32" t="str">
        <f>INDEX('02 · Établissements'!$E$10:$E$391,$N29)</f>
        <v>Taranto</v>
      </c>
      <c r="F29" s="32" t="str">
        <f>INDEX('02 · Établissements'!$G$10:$G$391,$N29)</f>
        <v>Puglia</v>
      </c>
      <c r="G29" s="34">
        <f>INDEX('02 · Établissements'!$AD$10:$AD$391,$N29)</f>
        <v>23</v>
      </c>
      <c r="H29" s="34" t="str">
        <f>INDEX('02 · Établissements'!$AF$10:$AF$391,$N29)</f>
        <v>B</v>
      </c>
      <c r="I29" s="33" t="str">
        <f>INDEX('02 · Établissements'!$S$10:$S$391,$N29)</f>
        <v>Filière linguistique · Contacts déjà au CRM</v>
      </c>
      <c r="J29" s="32" t="str">
        <f>INDEX('02 · Établissements'!$W$10:$W$391,$N29)</f>
        <v>Croisé : 2 contact(s) [Session 9 audité V]</v>
      </c>
      <c r="K29" s="33" t="str">
        <f>INDEX('02 · Établissements'!$AG$10:$AG$391,$N29)</f>
        <v>Cible TOP Taranto — Esabac + sede DELF/DELE/Goethe/Cambridge multi-certifs</v>
      </c>
      <c r="M29">
        <f>LARGE('02 · Établissements'!$AH$10:$AH$391,$B29)</f>
        <v>23.003229999999999</v>
      </c>
      <c r="N29">
        <f>MATCH(M29,'02 · Établissements'!$AH$10:$AH$391,0)</f>
        <v>314</v>
      </c>
    </row>
    <row r="30" spans="2:14" ht="23.25" x14ac:dyDescent="0.45">
      <c r="B30" s="32">
        <v>21</v>
      </c>
      <c r="C30" s="32" t="str">
        <f>INDEX('02 · Établissements'!$B$10:$B$391,$N30)</f>
        <v>IT-S-086</v>
      </c>
      <c r="D30" s="33" t="str">
        <f>INDEX('02 · Établissements'!$C$10:$C$391,$N30)</f>
        <v>Liceo Classico Palmieri (Lecce) — sez. Esabac</v>
      </c>
      <c r="E30" s="32" t="str">
        <f>INDEX('02 · Établissements'!$E$10:$E$391,$N30)</f>
        <v>Lecce</v>
      </c>
      <c r="F30" s="32" t="str">
        <f>INDEX('02 · Établissements'!$G$10:$G$391,$N30)</f>
        <v>Puglia</v>
      </c>
      <c r="G30" s="34">
        <f>INDEX('02 · Établissements'!$AD$10:$AD$391,$N30)</f>
        <v>23</v>
      </c>
      <c r="H30" s="34" t="str">
        <f>INDEX('02 · Établissements'!$AF$10:$AF$391,$N30)</f>
        <v>B</v>
      </c>
      <c r="I30" s="33" t="str">
        <f>INDEX('02 · Établissements'!$S$10:$S$391,$N30)</f>
        <v>Filière linguistique · Contacts déjà au CRM</v>
      </c>
      <c r="J30" s="32" t="str">
        <f>INDEX('02 · Établissements'!$W$10:$W$391,$N30)</f>
        <v>Croisé : 1 contact(s) [Session 9 audité V]</v>
      </c>
      <c r="K30" s="33" t="str">
        <f>INDEX('02 · Établissements'!$AG$10:$AG$391,$N30)</f>
        <v>Cible TOP Lecce — Esabac actif Liceo Classico historique</v>
      </c>
      <c r="M30">
        <f>LARGE('02 · Établissements'!$AH$10:$AH$391,$B30)</f>
        <v>23.00319</v>
      </c>
      <c r="N30">
        <f>MATCH(M30,'02 · Établissements'!$AH$10:$AH$391,0)</f>
        <v>310</v>
      </c>
    </row>
    <row r="31" spans="2:14" ht="23.25" x14ac:dyDescent="0.45">
      <c r="B31" s="32">
        <v>22</v>
      </c>
      <c r="C31" s="32" t="str">
        <f>INDEX('02 · Établissements'!$B$10:$B$391,$N31)</f>
        <v>IT-S-079</v>
      </c>
      <c r="D31" s="33" t="str">
        <f>INDEX('02 · Établissements'!$C$10:$C$391,$N31)</f>
        <v>Liceo G. Bianchi Dottula (Bari) — sez. Esabac</v>
      </c>
      <c r="E31" s="32" t="str">
        <f>INDEX('02 · Établissements'!$E$10:$E$391,$N31)</f>
        <v>Bari</v>
      </c>
      <c r="F31" s="32" t="str">
        <f>INDEX('02 · Établissements'!$G$10:$G$391,$N31)</f>
        <v>Puglia</v>
      </c>
      <c r="G31" s="34">
        <f>INDEX('02 · Établissements'!$AD$10:$AD$391,$N31)</f>
        <v>23</v>
      </c>
      <c r="H31" s="34" t="str">
        <f>INDEX('02 · Établissements'!$AF$10:$AF$391,$N31)</f>
        <v>B</v>
      </c>
      <c r="I31" s="33" t="str">
        <f>INDEX('02 · Établissements'!$S$10:$S$391,$N31)</f>
        <v>Filière linguistique · Contacts déjà au CRM</v>
      </c>
      <c r="J31" s="32" t="str">
        <f>INDEX('02 · Établissements'!$W$10:$W$391,$N31)</f>
        <v>Croisé : 1 contact(s) [Session 9 audité V]</v>
      </c>
      <c r="K31" s="33" t="str">
        <f>INDEX('02 · Établissements'!$AG$10:$AG$391,$N31)</f>
        <v>Cible TOP — 3e Liceo Esabac Bari (avec Giulio Cesare et Marco Polo)</v>
      </c>
      <c r="M31">
        <f>LARGE('02 · Établissements'!$AH$10:$AH$391,$B31)</f>
        <v>23.003119999999999</v>
      </c>
      <c r="N31">
        <f>MATCH(M31,'02 · Établissements'!$AH$10:$AH$391,0)</f>
        <v>303</v>
      </c>
    </row>
    <row r="32" spans="2:14" ht="23.25" x14ac:dyDescent="0.45">
      <c r="B32" s="32">
        <v>23</v>
      </c>
      <c r="C32" s="32" t="str">
        <f>INDEX('02 · Établissements'!$B$10:$B$391,$N32)</f>
        <v>IT-S-078</v>
      </c>
      <c r="D32" s="33" t="str">
        <f>INDEX('02 · Établissements'!$C$10:$C$391,$N32)</f>
        <v>Liceo Linguistico Marco Polo (Bari) — sez. Esabac</v>
      </c>
      <c r="E32" s="32" t="str">
        <f>INDEX('02 · Établissements'!$E$10:$E$391,$N32)</f>
        <v>Bari</v>
      </c>
      <c r="F32" s="32" t="str">
        <f>INDEX('02 · Établissements'!$G$10:$G$391,$N32)</f>
        <v>Puglia</v>
      </c>
      <c r="G32" s="34">
        <f>INDEX('02 · Établissements'!$AD$10:$AD$391,$N32)</f>
        <v>23</v>
      </c>
      <c r="H32" s="34" t="str">
        <f>INDEX('02 · Établissements'!$AF$10:$AF$391,$N32)</f>
        <v>B</v>
      </c>
      <c r="I32" s="33" t="str">
        <f>INDEX('02 · Établissements'!$S$10:$S$391,$N32)</f>
        <v>Filière linguistique · Contacts déjà au CRM</v>
      </c>
      <c r="J32" s="32" t="str">
        <f>INDEX('02 · Établissements'!$W$10:$W$391,$N32)</f>
        <v>Croisé : 1 contact(s) [Session 9 audité V]</v>
      </c>
      <c r="K32" s="33" t="str">
        <f>INDEX('02 · Établissements'!$AG$10:$AG$391,$N32)</f>
        <v>Cible TOP — Liceo Linguistico Esabac doublé d'un ITE Tourisme/AFM</v>
      </c>
      <c r="M32">
        <f>LARGE('02 · Établissements'!$AH$10:$AH$391,$B32)</f>
        <v>23.00311</v>
      </c>
      <c r="N32">
        <f>MATCH(M32,'02 · Établissements'!$AH$10:$AH$391,0)</f>
        <v>302</v>
      </c>
    </row>
    <row r="33" spans="2:14" ht="23.25" x14ac:dyDescent="0.45">
      <c r="B33" s="32">
        <v>24</v>
      </c>
      <c r="C33" s="32" t="str">
        <f>INDEX('02 · Établissements'!$B$10:$B$391,$N33)</f>
        <v>IT-S-077</v>
      </c>
      <c r="D33" s="33" t="str">
        <f>INDEX('02 · Établissements'!$C$10:$C$391,$N33)</f>
        <v>IISS Giulio Cesare (Bari) — sez. Esabac</v>
      </c>
      <c r="E33" s="32" t="str">
        <f>INDEX('02 · Établissements'!$E$10:$E$391,$N33)</f>
        <v>Bari</v>
      </c>
      <c r="F33" s="32" t="str">
        <f>INDEX('02 · Établissements'!$G$10:$G$391,$N33)</f>
        <v>Puglia</v>
      </c>
      <c r="G33" s="34">
        <f>INDEX('02 · Établissements'!$AD$10:$AD$391,$N33)</f>
        <v>23</v>
      </c>
      <c r="H33" s="34" t="str">
        <f>INDEX('02 · Établissements'!$AF$10:$AF$391,$N33)</f>
        <v>B</v>
      </c>
      <c r="I33" s="33" t="str">
        <f>INDEX('02 · Établissements'!$S$10:$S$391,$N33)</f>
        <v>Filière linguistique · Contacts déjà au CRM</v>
      </c>
      <c r="J33" s="32" t="str">
        <f>INDEX('02 · Établissements'!$W$10:$W$391,$N33)</f>
        <v>Croisé : 4 contact(s)</v>
      </c>
      <c r="K33" s="33" t="str">
        <f>INDEX('02 · Établissements'!$AG$10:$AG$391,$N33)</f>
        <v>Cible TOP Bari — Esabac actif + CLIL méthodologie</v>
      </c>
      <c r="M33">
        <f>LARGE('02 · Établissements'!$AH$10:$AH$391,$B33)</f>
        <v>23.0031</v>
      </c>
      <c r="N33">
        <f>MATCH(M33,'02 · Établissements'!$AH$10:$AH$391,0)</f>
        <v>301</v>
      </c>
    </row>
    <row r="34" spans="2:14" ht="23.25" x14ac:dyDescent="0.45">
      <c r="B34" s="32">
        <v>25</v>
      </c>
      <c r="C34" s="32" t="str">
        <f>INDEX('02 · Établissements'!$B$10:$B$391,$N34)</f>
        <v>IT-S-061</v>
      </c>
      <c r="D34" s="33" t="str">
        <f>INDEX('02 · Établissements'!$C$10:$C$391,$N34)</f>
        <v>Liceo Statale Alfano I (Salerno) — sez. Esabac</v>
      </c>
      <c r="E34" s="32" t="str">
        <f>INDEX('02 · Établissements'!$E$10:$E$391,$N34)</f>
        <v>Salerno</v>
      </c>
      <c r="F34" s="32" t="str">
        <f>INDEX('02 · Établissements'!$G$10:$G$391,$N34)</f>
        <v>Campania</v>
      </c>
      <c r="G34" s="34">
        <f>INDEX('02 · Établissements'!$AD$10:$AD$391,$N34)</f>
        <v>23</v>
      </c>
      <c r="H34" s="34" t="str">
        <f>INDEX('02 · Établissements'!$AF$10:$AF$391,$N34)</f>
        <v>B</v>
      </c>
      <c r="I34" s="33" t="str">
        <f>INDEX('02 · Établissements'!$S$10:$S$391,$N34)</f>
        <v>Filière linguistique · Contacts déjà au CRM</v>
      </c>
      <c r="J34" s="32" t="str">
        <f>INDEX('02 · Établissements'!$W$10:$W$391,$N34)</f>
        <v>Croisé : 1 contact(s) [Session 9 audité V]</v>
      </c>
      <c r="K34" s="33" t="str">
        <f>INDEX('02 · Établissements'!$AG$10:$AG$391,$N34)</f>
        <v>Cible TOP Salerno — Esabac + Film Adaptor unique en Italie</v>
      </c>
      <c r="M34">
        <f>LARGE('02 · Établissements'!$AH$10:$AH$391,$B34)</f>
        <v>23.002939999999999</v>
      </c>
      <c r="N34">
        <f>MATCH(M34,'02 · Établissements'!$AH$10:$AH$391,0)</f>
        <v>285</v>
      </c>
    </row>
    <row r="35" spans="2:14" ht="23.25" x14ac:dyDescent="0.45">
      <c r="B35" s="32">
        <v>26</v>
      </c>
      <c r="C35" s="32" t="str">
        <f>INDEX('02 · Établissements'!$B$10:$B$391,$N35)</f>
        <v>IT-S-059</v>
      </c>
      <c r="D35" s="33" t="str">
        <f>INDEX('02 · Établissements'!$C$10:$C$391,$N35)</f>
        <v>Liceo Statale Comenio (Napoli)</v>
      </c>
      <c r="E35" s="32" t="str">
        <f>INDEX('02 · Établissements'!$E$10:$E$391,$N35)</f>
        <v>Napoli</v>
      </c>
      <c r="F35" s="32" t="str">
        <f>INDEX('02 · Établissements'!$G$10:$G$391,$N35)</f>
        <v>Campania</v>
      </c>
      <c r="G35" s="34">
        <f>INDEX('02 · Établissements'!$AD$10:$AD$391,$N35)</f>
        <v>23</v>
      </c>
      <c r="H35" s="34" t="str">
        <f>INDEX('02 · Établissements'!$AF$10:$AF$391,$N35)</f>
        <v>B</v>
      </c>
      <c r="I35" s="33" t="str">
        <f>INDEX('02 · Établissements'!$S$10:$S$391,$N35)</f>
        <v>Filière linguistique · Contacts déjà au CRM</v>
      </c>
      <c r="J35" s="32" t="str">
        <f>INDEX('02 · Établissements'!$W$10:$W$391,$N35)</f>
        <v>Croisé : 1 contact(s)</v>
      </c>
      <c r="K35" s="33" t="str">
        <f>INDEX('02 · Établissements'!$AG$10:$AG$391,$N35)</f>
        <v>Liceo Linguistico Naples nord — approche standard</v>
      </c>
      <c r="M35">
        <f>LARGE('02 · Établissements'!$AH$10:$AH$391,$B35)</f>
        <v>23.00292</v>
      </c>
      <c r="N35">
        <f>MATCH(M35,'02 · Établissements'!$AH$10:$AH$391,0)</f>
        <v>283</v>
      </c>
    </row>
    <row r="36" spans="2:14" ht="23.25" x14ac:dyDescent="0.45">
      <c r="B36" s="32">
        <v>27</v>
      </c>
      <c r="C36" s="32" t="str">
        <f>INDEX('02 · Établissements'!$B$10:$B$391,$N36)</f>
        <v>IT-S-058</v>
      </c>
      <c r="D36" s="33" t="str">
        <f>INDEX('02 · Établissements'!$C$10:$C$391,$N36)</f>
        <v>Liceo Statale Don Lorenzo Milani (Napoli)</v>
      </c>
      <c r="E36" s="32" t="str">
        <f>INDEX('02 · Établissements'!$E$10:$E$391,$N36)</f>
        <v>Napoli</v>
      </c>
      <c r="F36" s="32" t="str">
        <f>INDEX('02 · Établissements'!$G$10:$G$391,$N36)</f>
        <v>Campania</v>
      </c>
      <c r="G36" s="34">
        <f>INDEX('02 · Établissements'!$AD$10:$AD$391,$N36)</f>
        <v>23</v>
      </c>
      <c r="H36" s="34" t="str">
        <f>INDEX('02 · Établissements'!$AF$10:$AF$391,$N36)</f>
        <v>B</v>
      </c>
      <c r="I36" s="33" t="str">
        <f>INDEX('02 · Établissements'!$S$10:$S$391,$N36)</f>
        <v>Filière linguistique · Contacts déjà au CRM</v>
      </c>
      <c r="J36" s="32" t="str">
        <f>INDEX('02 · Établissements'!$W$10:$W$391,$N36)</f>
        <v>Croisé : 1 contact(s) [Session 9 audité V]</v>
      </c>
      <c r="K36" s="33" t="str">
        <f>INDEX('02 · Établissements'!$AG$10:$AG$391,$N36)</f>
        <v>Liceo statale pluri-indirizzo Naples ouest</v>
      </c>
      <c r="M36">
        <f>LARGE('02 · Établissements'!$AH$10:$AH$391,$B36)</f>
        <v>23.00291</v>
      </c>
      <c r="N36">
        <f>MATCH(M36,'02 · Établissements'!$AH$10:$AH$391,0)</f>
        <v>282</v>
      </c>
    </row>
    <row r="37" spans="2:14" ht="23.25" x14ac:dyDescent="0.45">
      <c r="B37" s="32">
        <v>28</v>
      </c>
      <c r="C37" s="32" t="str">
        <f>INDEX('02 · Établissements'!$B$10:$B$391,$N37)</f>
        <v>IT-S-035</v>
      </c>
      <c r="D37" s="33" t="str">
        <f>INDEX('02 · Établissements'!$C$10:$C$391,$N37)</f>
        <v>Liceo F. d'Aguirre - D. Alighieri - Salemi (sez. Partanna)</v>
      </c>
      <c r="E37" s="32" t="str">
        <f>INDEX('02 · Établissements'!$E$10:$E$391,$N37)</f>
        <v>Partanna</v>
      </c>
      <c r="F37" s="32" t="str">
        <f>INDEX('02 · Établissements'!$G$10:$G$391,$N37)</f>
        <v>Sicilia</v>
      </c>
      <c r="G37" s="34">
        <f>INDEX('02 · Établissements'!$AD$10:$AD$391,$N37)</f>
        <v>23</v>
      </c>
      <c r="H37" s="34" t="str">
        <f>INDEX('02 · Établissements'!$AF$10:$AF$391,$N37)</f>
        <v>B</v>
      </c>
      <c r="I37" s="33" t="str">
        <f>INDEX('02 · Établissements'!$S$10:$S$391,$N37)</f>
        <v>Filière linguistique · Contacts déjà au CRM</v>
      </c>
      <c r="J37" s="32" t="str">
        <f>INDEX('02 · Établissements'!$W$10:$W$391,$N37)</f>
        <v>Croisé : 1 contact(s) [Session 9 audité V]</v>
      </c>
      <c r="K37" s="33" t="str">
        <f>INDEX('02 · Établissements'!$AG$10:$AG$391,$N37)</f>
        <v>Couverture Trapani intérieure · 3 indirizzi liceali · approche territoriale</v>
      </c>
      <c r="M37">
        <f>LARGE('02 · Établissements'!$AH$10:$AH$391,$B37)</f>
        <v>23.002680000000002</v>
      </c>
      <c r="N37">
        <f>MATCH(M37,'02 · Établissements'!$AH$10:$AH$391,0)</f>
        <v>259</v>
      </c>
    </row>
    <row r="38" spans="2:14" ht="23.25" x14ac:dyDescent="0.45">
      <c r="B38" s="32">
        <v>29</v>
      </c>
      <c r="C38" s="32" t="str">
        <f>INDEX('02 · Établissements'!$B$10:$B$391,$N38)</f>
        <v>IT-S-032</v>
      </c>
      <c r="D38" s="33" t="str">
        <f>INDEX('02 · Établissements'!$C$10:$C$391,$N38)</f>
        <v>IIS Rosina Salvo (Trapani)</v>
      </c>
      <c r="E38" s="32" t="str">
        <f>INDEX('02 · Établissements'!$E$10:$E$391,$N38)</f>
        <v>Trapani</v>
      </c>
      <c r="F38" s="32" t="str">
        <f>INDEX('02 · Établissements'!$G$10:$G$391,$N38)</f>
        <v>Sicilia</v>
      </c>
      <c r="G38" s="34">
        <f>INDEX('02 · Établissements'!$AD$10:$AD$391,$N38)</f>
        <v>23</v>
      </c>
      <c r="H38" s="34" t="str">
        <f>INDEX('02 · Établissements'!$AF$10:$AF$391,$N38)</f>
        <v>B</v>
      </c>
      <c r="I38" s="33" t="str">
        <f>INDEX('02 · Établissements'!$S$10:$S$391,$N38)</f>
        <v>Filière linguistique · Contacts déjà au CRM</v>
      </c>
      <c r="J38" s="32" t="str">
        <f>INDEX('02 · Établissements'!$W$10:$W$391,$N38)</f>
        <v>Croisé : 1 contact(s)</v>
      </c>
      <c r="K38" s="33" t="str">
        <f>INDEX('02 · Établissements'!$AG$10:$AG$391,$N38)</f>
        <v>⭐ N°1 Eduscopio Sci.Umane Sicilia (57.28) · Esabac depuis 2012 · cible solide</v>
      </c>
      <c r="M38">
        <f>LARGE('02 · Établissements'!$AH$10:$AH$391,$B38)</f>
        <v>23.002649999999999</v>
      </c>
      <c r="N38">
        <f>MATCH(M38,'02 · Établissements'!$AH$10:$AH$391,0)</f>
        <v>256</v>
      </c>
    </row>
    <row r="39" spans="2:14" ht="23.25" x14ac:dyDescent="0.45">
      <c r="B39" s="32">
        <v>30</v>
      </c>
      <c r="C39" s="32" t="str">
        <f>INDEX('02 · Établissements'!$B$10:$B$391,$N39)</f>
        <v>IT-S-030</v>
      </c>
      <c r="D39" s="33" t="str">
        <f>INDEX('02 · Établissements'!$C$10:$C$391,$N39)</f>
        <v>Liceo E. Ainis (Messina)</v>
      </c>
      <c r="E39" s="32" t="str">
        <f>INDEX('02 · Établissements'!$E$10:$E$391,$N39)</f>
        <v>Messina</v>
      </c>
      <c r="F39" s="32" t="str">
        <f>INDEX('02 · Établissements'!$G$10:$G$391,$N39)</f>
        <v>Sicilia</v>
      </c>
      <c r="G39" s="34">
        <f>INDEX('02 · Établissements'!$AD$10:$AD$391,$N39)</f>
        <v>23</v>
      </c>
      <c r="H39" s="34" t="str">
        <f>INDEX('02 · Établissements'!$AF$10:$AF$391,$N39)</f>
        <v>B</v>
      </c>
      <c r="I39" s="33" t="str">
        <f>INDEX('02 · Établissements'!$S$10:$S$391,$N39)</f>
        <v>Filière linguistique · Contacts déjà au CRM</v>
      </c>
      <c r="J39" s="32" t="str">
        <f>INDEX('02 · Établissements'!$W$10:$W$391,$N39)</f>
        <v>Croisé : 1 contact(s) [Session 9 audité V]</v>
      </c>
      <c r="K39" s="33" t="str">
        <f>INDEX('02 · Établissements'!$AG$10:$AG$391,$N39)</f>
        <v>Erasmus+ actif · approche via projets KA1/KA2 France</v>
      </c>
      <c r="M39">
        <f>LARGE('02 · Établissements'!$AH$10:$AH$391,$B39)</f>
        <v>23.00263</v>
      </c>
      <c r="N39">
        <f>MATCH(M39,'02 · Établissements'!$AH$10:$AH$391,0)</f>
        <v>254</v>
      </c>
    </row>
    <row r="42" spans="2:14" x14ac:dyDescent="0.45">
      <c r="B42" s="2" t="s">
        <v>64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</sheetData>
  <autoFilter ref="B9:K39" xr:uid="{00000000-0009-0000-0000-000003000000}"/>
  <mergeCells count="3">
    <mergeCell ref="B5:M5"/>
    <mergeCell ref="B6:M6"/>
    <mergeCell ref="B42:M42"/>
  </mergeCells>
  <conditionalFormatting sqref="B10:K39">
    <cfRule type="expression" dxfId="7" priority="2">
      <formula>ISEVEN(ROW())</formula>
    </cfRule>
  </conditionalFormatting>
  <conditionalFormatting sqref="H10:H39">
    <cfRule type="cellIs" dxfId="6" priority="3" operator="equal">
      <formula>"A"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1A2E5E"/>
  </sheetPr>
  <dimension ref="A1:E24"/>
  <sheetViews>
    <sheetView showGridLines="0" zoomScaleNormal="100" workbookViewId="0">
      <pane ySplit="9" topLeftCell="A10" activePane="bottomLeft" state="frozen"/>
      <selection pane="bottomLeft"/>
    </sheetView>
  </sheetViews>
  <sheetFormatPr baseColWidth="10" defaultColWidth="8.6640625" defaultRowHeight="14.25" x14ac:dyDescent="0.45"/>
  <cols>
    <col min="1" max="1" width="2.19921875" customWidth="1"/>
    <col min="2" max="2" width="5" customWidth="1"/>
    <col min="3" max="3" width="34" customWidth="1"/>
    <col min="4" max="4" width="14" customWidth="1"/>
    <col min="5" max="5" width="16" customWidth="1"/>
  </cols>
  <sheetData>
    <row r="1" spans="1:5" x14ac:dyDescent="0.45">
      <c r="A1" s="10"/>
      <c r="B1" s="10"/>
      <c r="C1" s="10"/>
      <c r="D1" s="10"/>
      <c r="E1" s="10"/>
    </row>
    <row r="2" spans="1:5" x14ac:dyDescent="0.45">
      <c r="A2" s="10"/>
      <c r="B2" s="11" t="s">
        <v>4273</v>
      </c>
      <c r="C2" s="10"/>
      <c r="D2" s="10"/>
      <c r="E2" s="10"/>
    </row>
    <row r="3" spans="1:5" ht="30" customHeight="1" x14ac:dyDescent="0.7">
      <c r="A3" s="10"/>
      <c r="B3" s="12" t="s">
        <v>23</v>
      </c>
      <c r="C3" s="10"/>
      <c r="D3" s="10"/>
      <c r="E3" s="10"/>
    </row>
    <row r="4" spans="1:5" ht="3.75" customHeight="1" x14ac:dyDescent="0.45">
      <c r="A4" s="10"/>
      <c r="B4" s="13"/>
      <c r="C4" s="13"/>
      <c r="D4" s="13"/>
      <c r="E4" s="13"/>
    </row>
    <row r="5" spans="1:5" x14ac:dyDescent="0.45">
      <c r="A5" s="10"/>
      <c r="B5" s="9" t="s">
        <v>4274</v>
      </c>
      <c r="C5" s="9"/>
      <c r="D5" s="9"/>
      <c r="E5" s="9"/>
    </row>
    <row r="6" spans="1:5" ht="19.5" customHeight="1" x14ac:dyDescent="0.45">
      <c r="A6" s="10"/>
      <c r="B6" s="8" t="s">
        <v>67</v>
      </c>
      <c r="C6" s="8"/>
      <c r="D6" s="8"/>
      <c r="E6" s="8"/>
    </row>
    <row r="7" spans="1:5" x14ac:dyDescent="0.45">
      <c r="A7" s="10"/>
      <c r="B7" s="14" t="s">
        <v>68</v>
      </c>
      <c r="C7" s="10"/>
      <c r="D7" s="10"/>
      <c r="E7" s="10"/>
    </row>
    <row r="8" spans="1:5" x14ac:dyDescent="0.45">
      <c r="A8" s="10"/>
      <c r="B8" s="10"/>
      <c r="C8" s="10"/>
      <c r="D8" s="10"/>
      <c r="E8" s="10"/>
    </row>
    <row r="9" spans="1:5" x14ac:dyDescent="0.45">
      <c r="B9" s="38" t="s">
        <v>4268</v>
      </c>
      <c r="C9" s="38" t="s">
        <v>4275</v>
      </c>
      <c r="D9" s="38" t="s">
        <v>4276</v>
      </c>
      <c r="E9" s="38" t="s">
        <v>4277</v>
      </c>
    </row>
    <row r="10" spans="1:5" x14ac:dyDescent="0.45">
      <c r="B10" s="34">
        <v>1</v>
      </c>
      <c r="C10" s="35" t="s">
        <v>4278</v>
      </c>
      <c r="D10" s="34">
        <v>28</v>
      </c>
      <c r="E10" s="39">
        <v>84000</v>
      </c>
    </row>
    <row r="11" spans="1:5" x14ac:dyDescent="0.45">
      <c r="B11" s="34">
        <v>2</v>
      </c>
      <c r="C11" s="35" t="s">
        <v>4279</v>
      </c>
      <c r="D11" s="34">
        <v>19</v>
      </c>
      <c r="E11" s="39">
        <v>76000</v>
      </c>
    </row>
    <row r="12" spans="1:5" x14ac:dyDescent="0.45">
      <c r="B12" s="34">
        <v>3</v>
      </c>
      <c r="C12" s="35" t="s">
        <v>4280</v>
      </c>
      <c r="D12" s="34">
        <v>14</v>
      </c>
      <c r="E12" s="39">
        <v>68000</v>
      </c>
    </row>
    <row r="13" spans="1:5" x14ac:dyDescent="0.45">
      <c r="B13" s="34">
        <v>4</v>
      </c>
      <c r="C13" s="35" t="s">
        <v>4281</v>
      </c>
      <c r="D13" s="34">
        <v>11</v>
      </c>
      <c r="E13" s="39">
        <v>58000</v>
      </c>
    </row>
    <row r="14" spans="1:5" x14ac:dyDescent="0.45">
      <c r="B14" s="34">
        <v>5</v>
      </c>
      <c r="C14" s="35" t="s">
        <v>4282</v>
      </c>
      <c r="D14" s="34">
        <v>8</v>
      </c>
      <c r="E14" s="39">
        <v>48000</v>
      </c>
    </row>
    <row r="15" spans="1:5" x14ac:dyDescent="0.45">
      <c r="B15" s="34">
        <v>6</v>
      </c>
      <c r="C15" s="35" t="s">
        <v>4283</v>
      </c>
      <c r="D15" s="34">
        <v>6</v>
      </c>
      <c r="E15" s="39">
        <v>42000</v>
      </c>
    </row>
    <row r="16" spans="1:5" x14ac:dyDescent="0.45">
      <c r="B16" s="34">
        <v>7</v>
      </c>
      <c r="C16" s="35" t="s">
        <v>4284</v>
      </c>
      <c r="D16" s="34">
        <v>5</v>
      </c>
      <c r="E16" s="39">
        <v>38000</v>
      </c>
    </row>
    <row r="17" spans="2:5" x14ac:dyDescent="0.45">
      <c r="B17" s="34">
        <v>8</v>
      </c>
      <c r="C17" s="35" t="s">
        <v>4285</v>
      </c>
      <c r="D17" s="34">
        <v>4</v>
      </c>
      <c r="E17" s="39">
        <v>32000</v>
      </c>
    </row>
    <row r="18" spans="2:5" x14ac:dyDescent="0.45">
      <c r="B18" s="34">
        <v>9</v>
      </c>
      <c r="C18" s="35" t="s">
        <v>4286</v>
      </c>
      <c r="D18" s="34">
        <v>3</v>
      </c>
      <c r="E18" s="39">
        <v>26000</v>
      </c>
    </row>
    <row r="19" spans="2:5" x14ac:dyDescent="0.45">
      <c r="B19" s="34">
        <v>10</v>
      </c>
      <c r="C19" s="35" t="s">
        <v>4287</v>
      </c>
      <c r="D19" s="34">
        <v>2</v>
      </c>
      <c r="E19" s="39">
        <v>18000</v>
      </c>
    </row>
    <row r="20" spans="2:5" x14ac:dyDescent="0.45">
      <c r="B20" s="34">
        <v>11</v>
      </c>
      <c r="C20" s="35" t="s">
        <v>4288</v>
      </c>
      <c r="D20" s="34">
        <v>6</v>
      </c>
      <c r="E20" s="39">
        <v>60000</v>
      </c>
    </row>
    <row r="21" spans="2:5" x14ac:dyDescent="0.45">
      <c r="B21" s="34">
        <v>12</v>
      </c>
      <c r="C21" s="35" t="s">
        <v>4289</v>
      </c>
      <c r="D21" s="34">
        <v>4</v>
      </c>
      <c r="E21" s="39"/>
    </row>
    <row r="22" spans="2:5" x14ac:dyDescent="0.45">
      <c r="C22" s="40" t="s">
        <v>4290</v>
      </c>
      <c r="E22" s="41">
        <f>SUM(E10:E21)</f>
        <v>550000</v>
      </c>
    </row>
    <row r="24" spans="2:5" x14ac:dyDescent="0.45">
      <c r="B24" s="2" t="s">
        <v>64</v>
      </c>
      <c r="C24" s="2"/>
      <c r="D24" s="2"/>
      <c r="E24" s="2"/>
    </row>
  </sheetData>
  <mergeCells count="3">
    <mergeCell ref="B5:E5"/>
    <mergeCell ref="B6:E6"/>
    <mergeCell ref="B24:E24"/>
  </mergeCells>
  <conditionalFormatting sqref="B10:E21">
    <cfRule type="expression" dxfId="5" priority="3">
      <formula>ISEVEN(ROW())</formula>
    </cfRule>
  </conditionalFormatting>
  <conditionalFormatting sqref="E10:E21">
    <cfRule type="dataBar" priority="2">
      <dataBar>
        <cfvo type="num" val="0"/>
        <cfvo type="max"/>
        <color rgb="FF9AA7C7"/>
      </dataBar>
      <extLst>
        <ext xmlns:x14="http://schemas.microsoft.com/office/spreadsheetml/2009/9/main" uri="{B025F937-C7B1-47D3-B67F-A62EFF666E3E}">
          <x14:id>{80D2BBB6-D052-4E72-88D5-8C00AB109F00}</x14:id>
        </ext>
      </extLst>
    </cfRule>
  </conditionalFormatting>
  <pageMargins left="0.75" right="0.75" top="1" bottom="1" header="0.511811023622047" footer="0.511811023622047"/>
  <pageSetup paperSize="9" orientation="portrait" horizontalDpi="300" verticalDpi="300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0D2BBB6-D052-4E72-88D5-8C00AB109F00}">
            <x14:dataBar axisPosition="none">
              <x14:cfvo type="num">
                <xm:f>0</xm:f>
              </x14:cfvo>
              <x14:cfvo type="max"/>
              <x14:negativeFillColor rgb="FF9AA7C7"/>
            </x14:dataBar>
          </x14:cfRule>
          <xm:sqref>E10:E21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1A2E5E"/>
  </sheetPr>
  <dimension ref="A1:J19"/>
  <sheetViews>
    <sheetView showGridLines="0" zoomScaleNormal="100" workbookViewId="0">
      <pane ySplit="9" topLeftCell="A10" activePane="bottomLeft" state="frozen"/>
      <selection pane="bottomLeft"/>
    </sheetView>
  </sheetViews>
  <sheetFormatPr baseColWidth="10" defaultColWidth="8.6640625" defaultRowHeight="14.25" x14ac:dyDescent="0.45"/>
  <cols>
    <col min="1" max="1" width="2.19921875" customWidth="1"/>
    <col min="2" max="2" width="24" customWidth="1"/>
    <col min="3" max="4" width="14" customWidth="1"/>
    <col min="5" max="5" width="16" customWidth="1"/>
    <col min="6" max="6" width="24" customWidth="1"/>
    <col min="7" max="7" width="16" customWidth="1"/>
    <col min="8" max="8" width="18" customWidth="1"/>
    <col min="9" max="9" width="24" customWidth="1"/>
    <col min="10" max="10" width="16" customWidth="1"/>
  </cols>
  <sheetData>
    <row r="1" spans="1:10" x14ac:dyDescent="0.45">
      <c r="A1" s="10"/>
      <c r="B1" s="10"/>
      <c r="C1" s="10"/>
      <c r="D1" s="10"/>
      <c r="E1" s="10"/>
      <c r="F1" s="10"/>
      <c r="G1" s="10"/>
      <c r="H1" s="10"/>
      <c r="I1" s="10"/>
      <c r="J1" s="10"/>
    </row>
    <row r="2" spans="1:10" x14ac:dyDescent="0.45">
      <c r="A2" s="10"/>
      <c r="B2" s="11" t="s">
        <v>4291</v>
      </c>
      <c r="C2" s="10"/>
      <c r="D2" s="10"/>
      <c r="E2" s="10"/>
      <c r="F2" s="10"/>
      <c r="G2" s="10"/>
      <c r="H2" s="10"/>
      <c r="I2" s="10"/>
      <c r="J2" s="10"/>
    </row>
    <row r="3" spans="1:10" ht="30" customHeight="1" x14ac:dyDescent="0.7">
      <c r="A3" s="10"/>
      <c r="B3" s="12" t="s">
        <v>26</v>
      </c>
      <c r="C3" s="10"/>
      <c r="D3" s="10"/>
      <c r="E3" s="10"/>
      <c r="F3" s="10"/>
      <c r="G3" s="10"/>
      <c r="H3" s="10"/>
      <c r="I3" s="10"/>
      <c r="J3" s="10"/>
    </row>
    <row r="4" spans="1:10" ht="3.75" customHeight="1" x14ac:dyDescent="0.45">
      <c r="A4" s="10"/>
      <c r="B4" s="13"/>
      <c r="C4" s="13"/>
      <c r="D4" s="13"/>
      <c r="E4" s="13"/>
      <c r="F4" s="10"/>
      <c r="G4" s="10"/>
      <c r="H4" s="10"/>
      <c r="I4" s="10"/>
      <c r="J4" s="10"/>
    </row>
    <row r="5" spans="1:10" x14ac:dyDescent="0.45">
      <c r="A5" s="10"/>
      <c r="B5" s="9" t="s">
        <v>4292</v>
      </c>
      <c r="C5" s="9"/>
      <c r="D5" s="9"/>
      <c r="E5" s="9"/>
      <c r="F5" s="9"/>
      <c r="G5" s="9"/>
      <c r="H5" s="9"/>
      <c r="I5" s="9"/>
      <c r="J5" s="9"/>
    </row>
    <row r="6" spans="1:10" ht="19.5" customHeight="1" x14ac:dyDescent="0.45">
      <c r="A6" s="10"/>
      <c r="B6" s="8" t="s">
        <v>3</v>
      </c>
      <c r="C6" s="8"/>
      <c r="D6" s="8"/>
      <c r="E6" s="8"/>
      <c r="F6" s="8"/>
      <c r="G6" s="8"/>
      <c r="H6" s="8"/>
      <c r="I6" s="8"/>
      <c r="J6" s="8"/>
    </row>
    <row r="7" spans="1:10" x14ac:dyDescent="0.45">
      <c r="A7" s="10"/>
      <c r="B7" s="14" t="s">
        <v>4</v>
      </c>
      <c r="C7" s="10"/>
      <c r="D7" s="10"/>
      <c r="E7" s="10"/>
      <c r="F7" s="10"/>
      <c r="G7" s="10"/>
      <c r="H7" s="10"/>
      <c r="I7" s="10"/>
      <c r="J7" s="10"/>
    </row>
    <row r="8" spans="1:10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</row>
    <row r="9" spans="1:10" ht="27.75" customHeight="1" x14ac:dyDescent="0.45">
      <c r="B9" s="30" t="s">
        <v>4293</v>
      </c>
      <c r="C9" s="30" t="s">
        <v>4294</v>
      </c>
      <c r="D9" s="30" t="s">
        <v>4269</v>
      </c>
      <c r="E9" s="30" t="s">
        <v>4295</v>
      </c>
      <c r="F9" s="30" t="s">
        <v>4296</v>
      </c>
      <c r="G9" s="30" t="s">
        <v>122</v>
      </c>
      <c r="H9" s="30" t="s">
        <v>4297</v>
      </c>
      <c r="I9" s="30" t="s">
        <v>4298</v>
      </c>
      <c r="J9" s="30" t="s">
        <v>4299</v>
      </c>
    </row>
    <row r="10" spans="1:10" x14ac:dyDescent="0.45">
      <c r="B10" s="36"/>
      <c r="C10" s="36"/>
      <c r="D10" s="36"/>
      <c r="E10" s="36"/>
      <c r="F10" s="36"/>
      <c r="G10" s="36"/>
      <c r="H10" s="36"/>
      <c r="I10" s="36"/>
      <c r="J10" s="36"/>
    </row>
    <row r="11" spans="1:10" x14ac:dyDescent="0.45">
      <c r="B11" s="42"/>
      <c r="C11" s="42"/>
      <c r="D11" s="42"/>
      <c r="E11" s="42"/>
      <c r="F11" s="42"/>
      <c r="G11" s="42"/>
      <c r="H11" s="42"/>
      <c r="I11" s="42"/>
      <c r="J11" s="42"/>
    </row>
    <row r="12" spans="1:10" x14ac:dyDescent="0.45">
      <c r="B12" s="36"/>
      <c r="C12" s="36"/>
      <c r="D12" s="36"/>
      <c r="E12" s="36"/>
      <c r="F12" s="36"/>
      <c r="G12" s="36"/>
      <c r="H12" s="36"/>
      <c r="I12" s="36"/>
      <c r="J12" s="36"/>
    </row>
    <row r="13" spans="1:10" x14ac:dyDescent="0.45">
      <c r="B13" s="42"/>
      <c r="C13" s="42"/>
      <c r="D13" s="42"/>
      <c r="E13" s="42"/>
      <c r="F13" s="42"/>
      <c r="G13" s="42"/>
      <c r="H13" s="42"/>
      <c r="I13" s="42"/>
      <c r="J13" s="42"/>
    </row>
    <row r="15" spans="1:10" ht="15" customHeight="1" x14ac:dyDescent="0.45">
      <c r="B15" s="1" t="s">
        <v>4300</v>
      </c>
      <c r="C15" s="1"/>
      <c r="D15" s="1"/>
      <c r="E15" s="1"/>
      <c r="F15" s="1"/>
      <c r="G15" s="1"/>
      <c r="H15" s="1"/>
      <c r="I15" s="1"/>
      <c r="J15" s="1"/>
    </row>
    <row r="16" spans="1:10" x14ac:dyDescent="0.45">
      <c r="B16" s="1"/>
      <c r="C16" s="1"/>
      <c r="D16" s="1"/>
      <c r="E16" s="1"/>
      <c r="F16" s="1"/>
      <c r="G16" s="1"/>
      <c r="H16" s="1"/>
      <c r="I16" s="1"/>
      <c r="J16" s="1"/>
    </row>
    <row r="17" spans="2:10" x14ac:dyDescent="0.45">
      <c r="B17" s="1"/>
      <c r="C17" s="1"/>
      <c r="D17" s="1"/>
      <c r="E17" s="1"/>
      <c r="F17" s="1"/>
      <c r="G17" s="1"/>
      <c r="H17" s="1"/>
      <c r="I17" s="1"/>
      <c r="J17" s="1"/>
    </row>
    <row r="19" spans="2:10" x14ac:dyDescent="0.45">
      <c r="B19" s="2" t="s">
        <v>64</v>
      </c>
      <c r="C19" s="2"/>
      <c r="D19" s="2"/>
      <c r="E19" s="2"/>
      <c r="F19" s="2"/>
      <c r="G19" s="2"/>
      <c r="H19" s="2"/>
      <c r="I19" s="2"/>
      <c r="J19" s="2"/>
    </row>
  </sheetData>
  <autoFilter ref="B9:J13" xr:uid="{00000000-0009-0000-0000-000005000000}"/>
  <mergeCells count="4">
    <mergeCell ref="B5:J5"/>
    <mergeCell ref="B6:J6"/>
    <mergeCell ref="B15:J17"/>
    <mergeCell ref="B19:J19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1A2E5E"/>
  </sheetPr>
  <dimension ref="A1:X21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baseColWidth="10" defaultColWidth="8.6640625" defaultRowHeight="14.25" x14ac:dyDescent="0.45"/>
  <cols>
    <col min="1" max="1" width="2.19921875" customWidth="1"/>
    <col min="2" max="2" width="6" customWidth="1"/>
    <col min="3" max="3" width="22" customWidth="1"/>
    <col min="4" max="4" width="16" customWidth="1"/>
    <col min="5" max="5" width="18" customWidth="1"/>
    <col min="6" max="6" width="14" customWidth="1"/>
    <col min="7" max="7" width="18" customWidth="1"/>
    <col min="8" max="8" width="14" customWidth="1"/>
    <col min="9" max="9" width="16" customWidth="1"/>
    <col min="10" max="10" width="18" customWidth="1"/>
    <col min="11" max="11" width="22" customWidth="1"/>
    <col min="12" max="12" width="16" customWidth="1"/>
    <col min="13" max="16" width="12" customWidth="1"/>
    <col min="17" max="22" width="22" customWidth="1"/>
    <col min="23" max="23" width="6" customWidth="1"/>
    <col min="24" max="24" width="18" customWidth="1"/>
  </cols>
  <sheetData>
    <row r="1" spans="1:24" x14ac:dyDescent="0.4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</row>
    <row r="2" spans="1:24" x14ac:dyDescent="0.45">
      <c r="A2" s="10"/>
      <c r="B2" s="11" t="s">
        <v>4301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</row>
    <row r="3" spans="1:24" ht="30" customHeight="1" x14ac:dyDescent="0.7">
      <c r="A3" s="10"/>
      <c r="B3" s="12" t="s">
        <v>29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24" ht="3.75" customHeight="1" x14ac:dyDescent="0.45">
      <c r="A4" s="10"/>
      <c r="B4" s="13"/>
      <c r="C4" s="13"/>
      <c r="D4" s="13"/>
      <c r="E4" s="1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x14ac:dyDescent="0.45">
      <c r="A5" s="10"/>
      <c r="B5" s="9" t="s">
        <v>4302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</row>
    <row r="6" spans="1:24" ht="19.5" customHeight="1" x14ac:dyDescent="0.45">
      <c r="A6" s="10"/>
      <c r="B6" s="8" t="s">
        <v>114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spans="1:24" x14ac:dyDescent="0.45">
      <c r="A7" s="10"/>
      <c r="B7" s="14" t="s">
        <v>115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</row>
    <row r="8" spans="1:24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</row>
    <row r="9" spans="1:24" ht="27.75" customHeight="1" x14ac:dyDescent="0.45">
      <c r="B9" s="30" t="s">
        <v>116</v>
      </c>
      <c r="C9" s="30" t="s">
        <v>4269</v>
      </c>
      <c r="D9" s="30" t="s">
        <v>4303</v>
      </c>
      <c r="E9" s="30" t="s">
        <v>4304</v>
      </c>
      <c r="F9" s="30" t="s">
        <v>4305</v>
      </c>
      <c r="G9" s="30" t="s">
        <v>88</v>
      </c>
      <c r="H9" s="30" t="s">
        <v>4306</v>
      </c>
      <c r="I9" s="30" t="s">
        <v>4307</v>
      </c>
      <c r="J9" s="30" t="s">
        <v>4308</v>
      </c>
      <c r="K9" s="30" t="s">
        <v>4309</v>
      </c>
      <c r="L9" s="30" t="s">
        <v>4310</v>
      </c>
      <c r="M9" s="30" t="s">
        <v>4311</v>
      </c>
      <c r="N9" s="30" t="s">
        <v>4312</v>
      </c>
      <c r="O9" s="30" t="s">
        <v>4313</v>
      </c>
      <c r="P9" s="30" t="s">
        <v>4314</v>
      </c>
      <c r="Q9" s="30" t="s">
        <v>4315</v>
      </c>
      <c r="R9" s="30" t="s">
        <v>4316</v>
      </c>
      <c r="S9" s="30" t="s">
        <v>4317</v>
      </c>
      <c r="T9" s="30" t="s">
        <v>4318</v>
      </c>
      <c r="U9" s="30" t="s">
        <v>4319</v>
      </c>
      <c r="V9" s="30" t="s">
        <v>4320</v>
      </c>
      <c r="W9" s="30" t="s">
        <v>4321</v>
      </c>
      <c r="X9" s="30" t="s">
        <v>4322</v>
      </c>
    </row>
    <row r="10" spans="1:24" ht="58.15" x14ac:dyDescent="0.45">
      <c r="B10" s="32" t="s">
        <v>4323</v>
      </c>
      <c r="C10" s="32" t="s">
        <v>4324</v>
      </c>
      <c r="D10" s="33" t="s">
        <v>4325</v>
      </c>
      <c r="E10" s="33" t="s">
        <v>4326</v>
      </c>
      <c r="F10" s="33" t="s">
        <v>4327</v>
      </c>
      <c r="G10" s="32" t="s">
        <v>4328</v>
      </c>
      <c r="H10" s="32" t="s">
        <v>4329</v>
      </c>
      <c r="I10" s="32" t="s">
        <v>4330</v>
      </c>
      <c r="J10" s="33" t="s">
        <v>4331</v>
      </c>
      <c r="K10" s="33" t="s">
        <v>4332</v>
      </c>
      <c r="L10" s="33" t="s">
        <v>4333</v>
      </c>
      <c r="M10" s="32" t="s">
        <v>4334</v>
      </c>
      <c r="N10" s="32" t="s">
        <v>4335</v>
      </c>
      <c r="O10" s="32" t="s">
        <v>4336</v>
      </c>
      <c r="P10" s="32" t="s">
        <v>4336</v>
      </c>
      <c r="Q10" s="33" t="s">
        <v>4337</v>
      </c>
      <c r="R10" s="33" t="s">
        <v>4338</v>
      </c>
      <c r="S10" s="33" t="s">
        <v>4339</v>
      </c>
      <c r="T10" s="33" t="s">
        <v>4340</v>
      </c>
      <c r="U10" s="33" t="s">
        <v>4341</v>
      </c>
      <c r="V10" s="33" t="s">
        <v>4342</v>
      </c>
      <c r="W10" s="32" t="s">
        <v>4343</v>
      </c>
      <c r="X10" s="32" t="s">
        <v>4344</v>
      </c>
    </row>
    <row r="11" spans="1:24" ht="58.15" x14ac:dyDescent="0.45">
      <c r="B11" s="32" t="s">
        <v>4345</v>
      </c>
      <c r="C11" s="32" t="s">
        <v>4346</v>
      </c>
      <c r="D11" s="33" t="s">
        <v>4347</v>
      </c>
      <c r="E11" s="33" t="s">
        <v>4348</v>
      </c>
      <c r="F11" s="33" t="s">
        <v>4349</v>
      </c>
      <c r="G11" s="32" t="s">
        <v>4350</v>
      </c>
      <c r="H11" s="32" t="s">
        <v>4351</v>
      </c>
      <c r="I11" s="32" t="s">
        <v>4352</v>
      </c>
      <c r="J11" s="33" t="s">
        <v>4353</v>
      </c>
      <c r="K11" s="33" t="s">
        <v>4354</v>
      </c>
      <c r="L11" s="33" t="s">
        <v>4355</v>
      </c>
      <c r="M11" s="32" t="s">
        <v>4356</v>
      </c>
      <c r="N11" s="32" t="s">
        <v>4336</v>
      </c>
      <c r="O11" s="32" t="s">
        <v>4336</v>
      </c>
      <c r="P11" s="32" t="s">
        <v>4336</v>
      </c>
      <c r="Q11" s="33" t="s">
        <v>4357</v>
      </c>
      <c r="R11" s="33" t="s">
        <v>4358</v>
      </c>
      <c r="S11" s="33" t="s">
        <v>4359</v>
      </c>
      <c r="T11" s="33" t="s">
        <v>4360</v>
      </c>
      <c r="U11" s="33" t="s">
        <v>4361</v>
      </c>
      <c r="V11" s="33" t="s">
        <v>4362</v>
      </c>
      <c r="W11" s="32" t="s">
        <v>4343</v>
      </c>
      <c r="X11" s="32" t="s">
        <v>4363</v>
      </c>
    </row>
    <row r="12" spans="1:24" ht="58.15" x14ac:dyDescent="0.45">
      <c r="B12" s="32" t="s">
        <v>4364</v>
      </c>
      <c r="C12" s="32" t="s">
        <v>4365</v>
      </c>
      <c r="D12" s="33" t="s">
        <v>4366</v>
      </c>
      <c r="E12" s="33" t="s">
        <v>4367</v>
      </c>
      <c r="F12" s="33" t="s">
        <v>4368</v>
      </c>
      <c r="G12" s="32" t="s">
        <v>4369</v>
      </c>
      <c r="H12" s="32" t="s">
        <v>4370</v>
      </c>
      <c r="I12" s="32" t="s">
        <v>4371</v>
      </c>
      <c r="J12" s="33" t="s">
        <v>4372</v>
      </c>
      <c r="K12" s="33" t="s">
        <v>4373</v>
      </c>
      <c r="L12" s="33" t="s">
        <v>4374</v>
      </c>
      <c r="M12" s="32" t="s">
        <v>4375</v>
      </c>
      <c r="N12" s="32" t="s">
        <v>4336</v>
      </c>
      <c r="O12" s="32" t="s">
        <v>4336</v>
      </c>
      <c r="P12" s="32" t="s">
        <v>4336</v>
      </c>
      <c r="Q12" s="33" t="s">
        <v>4376</v>
      </c>
      <c r="R12" s="33" t="s">
        <v>4377</v>
      </c>
      <c r="S12" s="33" t="s">
        <v>4378</v>
      </c>
      <c r="T12" s="33" t="s">
        <v>4379</v>
      </c>
      <c r="U12" s="33" t="s">
        <v>4380</v>
      </c>
      <c r="V12" s="33" t="s">
        <v>4381</v>
      </c>
      <c r="W12" s="32" t="s">
        <v>4343</v>
      </c>
      <c r="X12" s="32" t="s">
        <v>4382</v>
      </c>
    </row>
    <row r="13" spans="1:24" ht="69.75" x14ac:dyDescent="0.45">
      <c r="B13" s="32" t="s">
        <v>4383</v>
      </c>
      <c r="C13" s="32" t="s">
        <v>4384</v>
      </c>
      <c r="D13" s="33" t="s">
        <v>4385</v>
      </c>
      <c r="E13" s="33" t="s">
        <v>4386</v>
      </c>
      <c r="F13" s="33" t="s">
        <v>4387</v>
      </c>
      <c r="G13" s="32" t="s">
        <v>4388</v>
      </c>
      <c r="H13" s="32" t="s">
        <v>4389</v>
      </c>
      <c r="I13" s="32" t="s">
        <v>4390</v>
      </c>
      <c r="J13" s="33" t="s">
        <v>4391</v>
      </c>
      <c r="K13" s="33" t="s">
        <v>4392</v>
      </c>
      <c r="L13" s="33" t="s">
        <v>4393</v>
      </c>
      <c r="M13" s="32" t="s">
        <v>4394</v>
      </c>
      <c r="N13" s="32" t="s">
        <v>4336</v>
      </c>
      <c r="O13" s="32" t="s">
        <v>4395</v>
      </c>
      <c r="P13" s="32" t="s">
        <v>4396</v>
      </c>
      <c r="Q13" s="33" t="s">
        <v>4397</v>
      </c>
      <c r="R13" s="33" t="s">
        <v>4398</v>
      </c>
      <c r="S13" s="33" t="s">
        <v>4399</v>
      </c>
      <c r="T13" s="33" t="s">
        <v>4400</v>
      </c>
      <c r="U13" s="33" t="s">
        <v>4401</v>
      </c>
      <c r="V13" s="33" t="s">
        <v>4402</v>
      </c>
      <c r="W13" s="32" t="s">
        <v>4343</v>
      </c>
      <c r="X13" s="32" t="s">
        <v>4403</v>
      </c>
    </row>
    <row r="14" spans="1:24" ht="58.15" x14ac:dyDescent="0.45">
      <c r="B14" s="32" t="s">
        <v>4404</v>
      </c>
      <c r="C14" s="32" t="s">
        <v>4405</v>
      </c>
      <c r="D14" s="33" t="s">
        <v>4406</v>
      </c>
      <c r="E14" s="33" t="s">
        <v>4407</v>
      </c>
      <c r="F14" s="33" t="s">
        <v>4408</v>
      </c>
      <c r="G14" s="32" t="s">
        <v>4409</v>
      </c>
      <c r="H14" s="32" t="s">
        <v>4410</v>
      </c>
      <c r="I14" s="32" t="s">
        <v>4411</v>
      </c>
      <c r="J14" s="33" t="s">
        <v>4412</v>
      </c>
      <c r="K14" s="33" t="s">
        <v>4413</v>
      </c>
      <c r="L14" s="33" t="s">
        <v>4414</v>
      </c>
      <c r="M14" s="32" t="s">
        <v>4415</v>
      </c>
      <c r="N14" s="32" t="s">
        <v>4336</v>
      </c>
      <c r="O14" s="32" t="s">
        <v>4416</v>
      </c>
      <c r="P14" s="32" t="s">
        <v>4417</v>
      </c>
      <c r="Q14" s="33" t="s">
        <v>4418</v>
      </c>
      <c r="R14" s="33" t="s">
        <v>4419</v>
      </c>
      <c r="S14" s="33" t="s">
        <v>4420</v>
      </c>
      <c r="T14" s="33" t="s">
        <v>4421</v>
      </c>
      <c r="U14" s="33" t="s">
        <v>4422</v>
      </c>
      <c r="V14" s="33" t="s">
        <v>4423</v>
      </c>
      <c r="W14" s="32" t="s">
        <v>4343</v>
      </c>
      <c r="X14" s="32" t="s">
        <v>4424</v>
      </c>
    </row>
    <row r="15" spans="1:24" ht="69.75" x14ac:dyDescent="0.45">
      <c r="B15" s="32" t="s">
        <v>4425</v>
      </c>
      <c r="C15" s="32" t="s">
        <v>4426</v>
      </c>
      <c r="D15" s="33" t="s">
        <v>4427</v>
      </c>
      <c r="E15" s="33" t="s">
        <v>4428</v>
      </c>
      <c r="F15" s="33" t="s">
        <v>4429</v>
      </c>
      <c r="G15" s="32" t="s">
        <v>4430</v>
      </c>
      <c r="H15" s="32" t="s">
        <v>4431</v>
      </c>
      <c r="I15" s="32" t="s">
        <v>4432</v>
      </c>
      <c r="J15" s="33" t="s">
        <v>4433</v>
      </c>
      <c r="K15" s="33" t="s">
        <v>4434</v>
      </c>
      <c r="L15" s="33" t="s">
        <v>4435</v>
      </c>
      <c r="M15" s="32" t="s">
        <v>4436</v>
      </c>
      <c r="N15" s="32" t="s">
        <v>4336</v>
      </c>
      <c r="O15" s="32" t="s">
        <v>4437</v>
      </c>
      <c r="P15" s="32" t="s">
        <v>4438</v>
      </c>
      <c r="Q15" s="33" t="s">
        <v>4439</v>
      </c>
      <c r="R15" s="33" t="s">
        <v>4440</v>
      </c>
      <c r="S15" s="33" t="s">
        <v>4441</v>
      </c>
      <c r="T15" s="33" t="s">
        <v>4442</v>
      </c>
      <c r="U15" s="33" t="s">
        <v>4443</v>
      </c>
      <c r="V15" s="33" t="s">
        <v>4444</v>
      </c>
      <c r="W15" s="32" t="s">
        <v>4343</v>
      </c>
      <c r="X15" s="32" t="s">
        <v>4445</v>
      </c>
    </row>
    <row r="16" spans="1:24" ht="58.15" x14ac:dyDescent="0.45">
      <c r="B16" s="32" t="s">
        <v>4446</v>
      </c>
      <c r="C16" s="32" t="s">
        <v>4447</v>
      </c>
      <c r="D16" s="33" t="s">
        <v>4448</v>
      </c>
      <c r="E16" s="33" t="s">
        <v>4449</v>
      </c>
      <c r="F16" s="33" t="s">
        <v>4450</v>
      </c>
      <c r="G16" s="32" t="s">
        <v>4451</v>
      </c>
      <c r="H16" s="32" t="s">
        <v>4452</v>
      </c>
      <c r="I16" s="32" t="s">
        <v>4453</v>
      </c>
      <c r="J16" s="33" t="s">
        <v>4454</v>
      </c>
      <c r="K16" s="33" t="s">
        <v>4455</v>
      </c>
      <c r="L16" s="33" t="s">
        <v>4456</v>
      </c>
      <c r="M16" s="32" t="s">
        <v>4457</v>
      </c>
      <c r="N16" s="32" t="s">
        <v>4336</v>
      </c>
      <c r="O16" s="32" t="s">
        <v>4458</v>
      </c>
      <c r="P16" s="32" t="s">
        <v>4459</v>
      </c>
      <c r="Q16" s="33" t="s">
        <v>4460</v>
      </c>
      <c r="R16" s="33" t="s">
        <v>4461</v>
      </c>
      <c r="S16" s="33" t="s">
        <v>4462</v>
      </c>
      <c r="T16" s="33" t="s">
        <v>4463</v>
      </c>
      <c r="U16" s="33" t="s">
        <v>4464</v>
      </c>
      <c r="V16" s="33" t="s">
        <v>4465</v>
      </c>
      <c r="W16" s="32" t="s">
        <v>4343</v>
      </c>
      <c r="X16" s="32" t="s">
        <v>4466</v>
      </c>
    </row>
    <row r="17" spans="2:24" ht="69.75" x14ac:dyDescent="0.45">
      <c r="B17" s="32" t="s">
        <v>4467</v>
      </c>
      <c r="C17" s="32" t="s">
        <v>4468</v>
      </c>
      <c r="D17" s="33" t="s">
        <v>4469</v>
      </c>
      <c r="E17" s="33" t="s">
        <v>4470</v>
      </c>
      <c r="F17" s="33" t="s">
        <v>4471</v>
      </c>
      <c r="G17" s="32" t="s">
        <v>4472</v>
      </c>
      <c r="H17" s="32" t="s">
        <v>4473</v>
      </c>
      <c r="I17" s="32" t="s">
        <v>4474</v>
      </c>
      <c r="J17" s="33" t="s">
        <v>4475</v>
      </c>
      <c r="K17" s="33" t="s">
        <v>4476</v>
      </c>
      <c r="L17" s="33" t="s">
        <v>4477</v>
      </c>
      <c r="M17" s="32" t="s">
        <v>4478</v>
      </c>
      <c r="N17" s="32" t="s">
        <v>4336</v>
      </c>
      <c r="O17" s="32" t="s">
        <v>4479</v>
      </c>
      <c r="P17" s="32" t="s">
        <v>4480</v>
      </c>
      <c r="Q17" s="33" t="s">
        <v>4481</v>
      </c>
      <c r="R17" s="33" t="s">
        <v>4482</v>
      </c>
      <c r="S17" s="33" t="s">
        <v>4483</v>
      </c>
      <c r="T17" s="33" t="s">
        <v>4484</v>
      </c>
      <c r="U17" s="33" t="s">
        <v>4485</v>
      </c>
      <c r="V17" s="33" t="s">
        <v>4486</v>
      </c>
      <c r="W17" s="32" t="s">
        <v>4343</v>
      </c>
      <c r="X17" s="32" t="s">
        <v>4487</v>
      </c>
    </row>
    <row r="18" spans="2:24" ht="58.15" x14ac:dyDescent="0.45">
      <c r="B18" s="32" t="s">
        <v>4488</v>
      </c>
      <c r="C18" s="32" t="s">
        <v>4489</v>
      </c>
      <c r="D18" s="33" t="s">
        <v>4490</v>
      </c>
      <c r="E18" s="33" t="s">
        <v>4491</v>
      </c>
      <c r="F18" s="33" t="s">
        <v>4492</v>
      </c>
      <c r="G18" s="32" t="s">
        <v>4493</v>
      </c>
      <c r="H18" s="32" t="s">
        <v>4494</v>
      </c>
      <c r="I18" s="32" t="s">
        <v>4495</v>
      </c>
      <c r="J18" s="33" t="s">
        <v>4496</v>
      </c>
      <c r="K18" s="33" t="s">
        <v>4497</v>
      </c>
      <c r="L18" s="33" t="s">
        <v>4498</v>
      </c>
      <c r="M18" s="32" t="s">
        <v>4499</v>
      </c>
      <c r="N18" s="32" t="s">
        <v>4336</v>
      </c>
      <c r="O18" s="32" t="s">
        <v>4336</v>
      </c>
      <c r="P18" s="32" t="s">
        <v>4500</v>
      </c>
      <c r="Q18" s="33" t="s">
        <v>4501</v>
      </c>
      <c r="R18" s="33" t="s">
        <v>4502</v>
      </c>
      <c r="S18" s="33" t="s">
        <v>4503</v>
      </c>
      <c r="T18" s="33" t="s">
        <v>4504</v>
      </c>
      <c r="U18" s="33" t="s">
        <v>4505</v>
      </c>
      <c r="V18" s="33" t="s">
        <v>4506</v>
      </c>
      <c r="W18" s="32" t="s">
        <v>4343</v>
      </c>
      <c r="X18" s="32" t="s">
        <v>4507</v>
      </c>
    </row>
    <row r="21" spans="2:24" x14ac:dyDescent="0.45">
      <c r="B21" s="2" t="s">
        <v>64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</row>
  </sheetData>
  <autoFilter ref="B9:X18" xr:uid="{00000000-0009-0000-0000-000006000000}"/>
  <mergeCells count="3">
    <mergeCell ref="B5:X5"/>
    <mergeCell ref="B6:X6"/>
    <mergeCell ref="B21:X21"/>
  </mergeCells>
  <conditionalFormatting sqref="B10:X18">
    <cfRule type="expression" dxfId="4" priority="2">
      <formula>ISEVEN(ROW())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1A2E5E"/>
  </sheetPr>
  <dimension ref="A1:Q24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baseColWidth="10" defaultColWidth="8.6640625" defaultRowHeight="14.25" x14ac:dyDescent="0.45"/>
  <cols>
    <col min="1" max="1" width="2.19921875" customWidth="1"/>
    <col min="2" max="2" width="6" customWidth="1"/>
    <col min="3" max="3" width="22" customWidth="1"/>
    <col min="4" max="5" width="18" customWidth="1"/>
    <col min="6" max="6" width="16" customWidth="1"/>
    <col min="7" max="7" width="14" customWidth="1"/>
    <col min="8" max="8" width="16" customWidth="1"/>
    <col min="9" max="11" width="18" customWidth="1"/>
    <col min="12" max="12" width="16" customWidth="1"/>
    <col min="13" max="13" width="18" customWidth="1"/>
    <col min="14" max="14" width="24" customWidth="1"/>
    <col min="15" max="15" width="6" customWidth="1"/>
    <col min="16" max="16" width="18" customWidth="1"/>
  </cols>
  <sheetData>
    <row r="1" spans="1:17" x14ac:dyDescent="0.4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x14ac:dyDescent="0.45">
      <c r="A2" s="10"/>
      <c r="B2" s="11" t="s">
        <v>4301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7" ht="30" customHeight="1" x14ac:dyDescent="0.7">
      <c r="A3" s="10"/>
      <c r="B3" s="12" t="s">
        <v>32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7" ht="3.75" customHeight="1" x14ac:dyDescent="0.45">
      <c r="A4" s="10"/>
      <c r="B4" s="13"/>
      <c r="C4" s="13"/>
      <c r="D4" s="13"/>
      <c r="E4" s="13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spans="1:17" x14ac:dyDescent="0.45">
      <c r="A5" s="10"/>
      <c r="B5" s="9" t="s">
        <v>4508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ht="19.5" customHeight="1" x14ac:dyDescent="0.45">
      <c r="A6" s="10"/>
      <c r="B6" s="8" t="s">
        <v>3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x14ac:dyDescent="0.45">
      <c r="A7" s="10"/>
      <c r="B7" s="14" t="s">
        <v>4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</row>
    <row r="8" spans="1:17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1:17" ht="27.75" customHeight="1" x14ac:dyDescent="0.45">
      <c r="B9" s="30" t="s">
        <v>116</v>
      </c>
      <c r="C9" s="30" t="s">
        <v>4509</v>
      </c>
      <c r="D9" s="30" t="s">
        <v>4304</v>
      </c>
      <c r="E9" s="30" t="s">
        <v>4510</v>
      </c>
      <c r="F9" s="30" t="s">
        <v>88</v>
      </c>
      <c r="G9" s="30" t="s">
        <v>4306</v>
      </c>
      <c r="H9" s="30" t="s">
        <v>4307</v>
      </c>
      <c r="I9" s="30" t="s">
        <v>4308</v>
      </c>
      <c r="J9" s="30" t="s">
        <v>4511</v>
      </c>
      <c r="K9" s="30" t="s">
        <v>4512</v>
      </c>
      <c r="L9" s="30" t="s">
        <v>4513</v>
      </c>
      <c r="M9" s="30" t="s">
        <v>4514</v>
      </c>
      <c r="N9" s="30" t="s">
        <v>132</v>
      </c>
      <c r="O9" s="30" t="s">
        <v>4515</v>
      </c>
      <c r="P9" s="30" t="s">
        <v>4321</v>
      </c>
      <c r="Q9" s="30" t="s">
        <v>4322</v>
      </c>
    </row>
    <row r="10" spans="1:17" ht="209.25" x14ac:dyDescent="0.45">
      <c r="B10" s="32" t="s">
        <v>4516</v>
      </c>
      <c r="C10" s="32" t="s">
        <v>4517</v>
      </c>
      <c r="D10" s="33" t="s">
        <v>4518</v>
      </c>
      <c r="E10" s="33" t="s">
        <v>4519</v>
      </c>
      <c r="F10" s="32" t="s">
        <v>4520</v>
      </c>
      <c r="G10" s="32" t="s">
        <v>4521</v>
      </c>
      <c r="H10" s="32" t="s">
        <v>4522</v>
      </c>
      <c r="I10" s="33" t="s">
        <v>4523</v>
      </c>
      <c r="J10" s="33" t="s">
        <v>4524</v>
      </c>
      <c r="K10" s="33" t="s">
        <v>4525</v>
      </c>
      <c r="L10" s="33" t="s">
        <v>4526</v>
      </c>
      <c r="M10" s="33" t="s">
        <v>4527</v>
      </c>
      <c r="N10" s="32" t="s">
        <v>4528</v>
      </c>
      <c r="O10" s="33" t="s">
        <v>4529</v>
      </c>
      <c r="P10" s="32" t="s">
        <v>4343</v>
      </c>
      <c r="Q10" s="32" t="s">
        <v>4520</v>
      </c>
    </row>
    <row r="11" spans="1:17" ht="267.39999999999998" x14ac:dyDescent="0.45">
      <c r="B11" s="32" t="s">
        <v>4530</v>
      </c>
      <c r="C11" s="32" t="s">
        <v>4531</v>
      </c>
      <c r="D11" s="33" t="s">
        <v>4532</v>
      </c>
      <c r="E11" s="33" t="s">
        <v>4533</v>
      </c>
      <c r="F11" s="32" t="s">
        <v>4534</v>
      </c>
      <c r="G11" s="32" t="s">
        <v>4535</v>
      </c>
      <c r="H11" s="32" t="s">
        <v>4536</v>
      </c>
      <c r="I11" s="33" t="s">
        <v>4537</v>
      </c>
      <c r="J11" s="33" t="s">
        <v>4538</v>
      </c>
      <c r="K11" s="33" t="s">
        <v>4539</v>
      </c>
      <c r="L11" s="33" t="s">
        <v>4540</v>
      </c>
      <c r="M11" s="33" t="s">
        <v>4541</v>
      </c>
      <c r="N11" s="32" t="s">
        <v>153</v>
      </c>
      <c r="O11" s="33" t="s">
        <v>4542</v>
      </c>
      <c r="P11" s="32" t="s">
        <v>4343</v>
      </c>
      <c r="Q11" s="32" t="s">
        <v>4534</v>
      </c>
    </row>
    <row r="12" spans="1:17" ht="162.75" x14ac:dyDescent="0.45">
      <c r="B12" s="32" t="s">
        <v>4543</v>
      </c>
      <c r="C12" s="32" t="s">
        <v>4544</v>
      </c>
      <c r="D12" s="33" t="s">
        <v>4545</v>
      </c>
      <c r="E12" s="33" t="s">
        <v>4546</v>
      </c>
      <c r="F12" s="32" t="s">
        <v>4547</v>
      </c>
      <c r="G12" s="32" t="s">
        <v>4548</v>
      </c>
      <c r="H12" s="32" t="s">
        <v>4549</v>
      </c>
      <c r="I12" s="33" t="s">
        <v>4550</v>
      </c>
      <c r="J12" s="33" t="s">
        <v>4551</v>
      </c>
      <c r="K12" s="33" t="s">
        <v>4552</v>
      </c>
      <c r="L12" s="33" t="s">
        <v>4553</v>
      </c>
      <c r="M12" s="33" t="s">
        <v>4554</v>
      </c>
      <c r="N12" s="32" t="s">
        <v>153</v>
      </c>
      <c r="O12" s="33" t="s">
        <v>4555</v>
      </c>
      <c r="P12" s="32" t="s">
        <v>4343</v>
      </c>
      <c r="Q12" s="32" t="s">
        <v>4556</v>
      </c>
    </row>
    <row r="13" spans="1:17" ht="186" x14ac:dyDescent="0.45">
      <c r="B13" s="32" t="s">
        <v>4557</v>
      </c>
      <c r="C13" s="32" t="s">
        <v>4558</v>
      </c>
      <c r="D13" s="33" t="s">
        <v>4559</v>
      </c>
      <c r="E13" s="33" t="s">
        <v>4560</v>
      </c>
      <c r="F13" s="32" t="s">
        <v>4561</v>
      </c>
      <c r="G13" s="32" t="s">
        <v>4562</v>
      </c>
      <c r="H13" s="32" t="s">
        <v>4563</v>
      </c>
      <c r="I13" s="33" t="s">
        <v>4564</v>
      </c>
      <c r="J13" s="33" t="s">
        <v>4565</v>
      </c>
      <c r="K13" s="33" t="s">
        <v>4566</v>
      </c>
      <c r="L13" s="33" t="s">
        <v>4567</v>
      </c>
      <c r="M13" s="33" t="s">
        <v>4568</v>
      </c>
      <c r="N13" s="32" t="s">
        <v>153</v>
      </c>
      <c r="O13" s="33" t="s">
        <v>4569</v>
      </c>
      <c r="P13" s="32" t="s">
        <v>4343</v>
      </c>
      <c r="Q13" s="32" t="s">
        <v>4561</v>
      </c>
    </row>
    <row r="14" spans="1:17" ht="162.75" x14ac:dyDescent="0.45">
      <c r="B14" s="32" t="s">
        <v>4570</v>
      </c>
      <c r="C14" s="32" t="s">
        <v>4571</v>
      </c>
      <c r="D14" s="33" t="s">
        <v>4572</v>
      </c>
      <c r="E14" s="33" t="s">
        <v>4573</v>
      </c>
      <c r="F14" s="32" t="s">
        <v>4574</v>
      </c>
      <c r="G14" s="32" t="s">
        <v>4575</v>
      </c>
      <c r="H14" s="32" t="s">
        <v>4576</v>
      </c>
      <c r="I14" s="33" t="s">
        <v>4577</v>
      </c>
      <c r="J14" s="33" t="s">
        <v>4578</v>
      </c>
      <c r="K14" s="33" t="s">
        <v>4579</v>
      </c>
      <c r="L14" s="33" t="s">
        <v>4580</v>
      </c>
      <c r="M14" s="33" t="s">
        <v>4581</v>
      </c>
      <c r="N14" s="32" t="s">
        <v>153</v>
      </c>
      <c r="O14" s="33" t="s">
        <v>4582</v>
      </c>
      <c r="P14" s="32" t="s">
        <v>4343</v>
      </c>
      <c r="Q14" s="32" t="s">
        <v>4583</v>
      </c>
    </row>
    <row r="15" spans="1:17" ht="209.25" x14ac:dyDescent="0.45">
      <c r="B15" s="32" t="s">
        <v>4584</v>
      </c>
      <c r="C15" s="32" t="s">
        <v>4585</v>
      </c>
      <c r="D15" s="33" t="s">
        <v>4586</v>
      </c>
      <c r="E15" s="33" t="s">
        <v>4587</v>
      </c>
      <c r="F15" s="32" t="s">
        <v>4588</v>
      </c>
      <c r="G15" s="32" t="s">
        <v>4589</v>
      </c>
      <c r="H15" s="32" t="s">
        <v>4590</v>
      </c>
      <c r="I15" s="33" t="s">
        <v>4591</v>
      </c>
      <c r="J15" s="33" t="s">
        <v>4592</v>
      </c>
      <c r="K15" s="33" t="s">
        <v>4593</v>
      </c>
      <c r="L15" s="33" t="s">
        <v>4594</v>
      </c>
      <c r="M15" s="33" t="s">
        <v>4595</v>
      </c>
      <c r="N15" s="32" t="s">
        <v>153</v>
      </c>
      <c r="O15" s="33" t="s">
        <v>4596</v>
      </c>
      <c r="P15" s="32" t="s">
        <v>4343</v>
      </c>
      <c r="Q15" s="32" t="s">
        <v>4588</v>
      </c>
    </row>
    <row r="16" spans="1:17" ht="325.5" x14ac:dyDescent="0.45">
      <c r="B16" s="32" t="s">
        <v>4597</v>
      </c>
      <c r="C16" s="32" t="s">
        <v>4598</v>
      </c>
      <c r="D16" s="33" t="s">
        <v>4599</v>
      </c>
      <c r="E16" s="33" t="s">
        <v>4600</v>
      </c>
      <c r="F16" s="32" t="s">
        <v>4601</v>
      </c>
      <c r="G16" s="32" t="s">
        <v>4602</v>
      </c>
      <c r="H16" s="32" t="s">
        <v>4603</v>
      </c>
      <c r="I16" s="33" t="s">
        <v>4604</v>
      </c>
      <c r="J16" s="33" t="s">
        <v>4605</v>
      </c>
      <c r="K16" s="33" t="s">
        <v>4606</v>
      </c>
      <c r="L16" s="33" t="s">
        <v>4607</v>
      </c>
      <c r="M16" s="33" t="s">
        <v>4608</v>
      </c>
      <c r="N16" s="32" t="s">
        <v>153</v>
      </c>
      <c r="O16" s="33" t="s">
        <v>4609</v>
      </c>
      <c r="P16" s="32" t="s">
        <v>4343</v>
      </c>
      <c r="Q16" s="32" t="s">
        <v>4610</v>
      </c>
    </row>
    <row r="17" spans="2:17" ht="255.75" x14ac:dyDescent="0.45">
      <c r="B17" s="32" t="s">
        <v>4611</v>
      </c>
      <c r="C17" s="32" t="s">
        <v>4612</v>
      </c>
      <c r="D17" s="33" t="s">
        <v>4613</v>
      </c>
      <c r="E17" s="33" t="s">
        <v>4560</v>
      </c>
      <c r="F17" s="32" t="s">
        <v>4614</v>
      </c>
      <c r="G17" s="32" t="s">
        <v>4562</v>
      </c>
      <c r="H17" s="32" t="s">
        <v>4615</v>
      </c>
      <c r="I17" s="33" t="s">
        <v>4616</v>
      </c>
      <c r="J17" s="33" t="s">
        <v>4617</v>
      </c>
      <c r="K17" s="33" t="s">
        <v>4618</v>
      </c>
      <c r="L17" s="33" t="s">
        <v>4619</v>
      </c>
      <c r="M17" s="33" t="s">
        <v>4620</v>
      </c>
      <c r="N17" s="32" t="s">
        <v>153</v>
      </c>
      <c r="O17" s="33" t="s">
        <v>4621</v>
      </c>
      <c r="P17" s="32" t="s">
        <v>4622</v>
      </c>
      <c r="Q17" s="32" t="s">
        <v>4614</v>
      </c>
    </row>
    <row r="18" spans="2:17" ht="186" x14ac:dyDescent="0.45">
      <c r="B18" s="32" t="s">
        <v>4623</v>
      </c>
      <c r="C18" s="32" t="s">
        <v>4624</v>
      </c>
      <c r="D18" s="33" t="s">
        <v>4625</v>
      </c>
      <c r="E18" s="33" t="s">
        <v>4560</v>
      </c>
      <c r="F18" s="32" t="s">
        <v>4626</v>
      </c>
      <c r="G18" s="32" t="s">
        <v>4562</v>
      </c>
      <c r="H18" s="32" t="s">
        <v>4627</v>
      </c>
      <c r="I18" s="33" t="s">
        <v>4628</v>
      </c>
      <c r="J18" s="33" t="s">
        <v>4629</v>
      </c>
      <c r="K18" s="33" t="s">
        <v>4630</v>
      </c>
      <c r="L18" s="33" t="s">
        <v>4631</v>
      </c>
      <c r="M18" s="33" t="s">
        <v>4568</v>
      </c>
      <c r="N18" s="32" t="s">
        <v>153</v>
      </c>
      <c r="O18" s="33" t="s">
        <v>4632</v>
      </c>
      <c r="P18" s="32" t="s">
        <v>4622</v>
      </c>
      <c r="Q18" s="32" t="s">
        <v>4626</v>
      </c>
    </row>
    <row r="19" spans="2:17" ht="197.65" x14ac:dyDescent="0.45">
      <c r="B19" s="32" t="s">
        <v>4633</v>
      </c>
      <c r="C19" s="32" t="s">
        <v>4634</v>
      </c>
      <c r="D19" s="33" t="s">
        <v>4635</v>
      </c>
      <c r="E19" s="33" t="s">
        <v>4560</v>
      </c>
      <c r="F19" s="32" t="s">
        <v>4636</v>
      </c>
      <c r="G19" s="32" t="s">
        <v>4562</v>
      </c>
      <c r="H19" s="32" t="s">
        <v>4637</v>
      </c>
      <c r="I19" s="33" t="s">
        <v>4638</v>
      </c>
      <c r="J19" s="33" t="s">
        <v>4639</v>
      </c>
      <c r="K19" s="33" t="s">
        <v>4640</v>
      </c>
      <c r="L19" s="33" t="s">
        <v>4641</v>
      </c>
      <c r="M19" s="33" t="s">
        <v>4568</v>
      </c>
      <c r="N19" s="32" t="s">
        <v>153</v>
      </c>
      <c r="O19" s="33" t="s">
        <v>4642</v>
      </c>
      <c r="P19" s="32" t="s">
        <v>4622</v>
      </c>
      <c r="Q19" s="32" t="s">
        <v>4636</v>
      </c>
    </row>
    <row r="20" spans="2:17" ht="302.25" x14ac:dyDescent="0.45">
      <c r="B20" s="32" t="s">
        <v>4643</v>
      </c>
      <c r="C20" s="32" t="s">
        <v>4644</v>
      </c>
      <c r="D20" s="33" t="s">
        <v>4645</v>
      </c>
      <c r="E20" s="33" t="s">
        <v>4646</v>
      </c>
      <c r="F20" s="32" t="s">
        <v>4647</v>
      </c>
      <c r="G20" s="32" t="s">
        <v>4648</v>
      </c>
      <c r="H20" s="32" t="s">
        <v>4649</v>
      </c>
      <c r="I20" s="33" t="s">
        <v>4650</v>
      </c>
      <c r="J20" s="33" t="s">
        <v>4651</v>
      </c>
      <c r="K20" s="33" t="s">
        <v>4652</v>
      </c>
      <c r="L20" s="33" t="s">
        <v>4653</v>
      </c>
      <c r="M20" s="33" t="s">
        <v>4654</v>
      </c>
      <c r="N20" s="32" t="s">
        <v>153</v>
      </c>
      <c r="O20" s="33" t="s">
        <v>4655</v>
      </c>
      <c r="P20" s="32" t="s">
        <v>4343</v>
      </c>
      <c r="Q20" s="32" t="s">
        <v>4382</v>
      </c>
    </row>
    <row r="21" spans="2:17" ht="372" x14ac:dyDescent="0.45">
      <c r="B21" s="32" t="s">
        <v>4656</v>
      </c>
      <c r="C21" s="32" t="s">
        <v>4657</v>
      </c>
      <c r="D21" s="33" t="s">
        <v>4635</v>
      </c>
      <c r="E21" s="33" t="s">
        <v>4658</v>
      </c>
      <c r="F21" s="32" t="s">
        <v>4659</v>
      </c>
      <c r="G21" s="32" t="s">
        <v>4562</v>
      </c>
      <c r="H21" s="32" t="s">
        <v>4660</v>
      </c>
      <c r="I21" s="33" t="s">
        <v>4661</v>
      </c>
      <c r="J21" s="33" t="s">
        <v>4662</v>
      </c>
      <c r="K21" s="33" t="s">
        <v>4663</v>
      </c>
      <c r="L21" s="33" t="s">
        <v>4664</v>
      </c>
      <c r="M21" s="33" t="s">
        <v>4665</v>
      </c>
      <c r="N21" s="32" t="s">
        <v>153</v>
      </c>
      <c r="O21" s="33" t="s">
        <v>4666</v>
      </c>
      <c r="P21" s="32" t="s">
        <v>4343</v>
      </c>
      <c r="Q21" s="32" t="s">
        <v>4667</v>
      </c>
    </row>
    <row r="24" spans="2:17" x14ac:dyDescent="0.45">
      <c r="B24" s="2" t="s">
        <v>64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</row>
  </sheetData>
  <autoFilter ref="B9:Q21" xr:uid="{00000000-0009-0000-0000-000007000000}"/>
  <mergeCells count="3">
    <mergeCell ref="B5:Q5"/>
    <mergeCell ref="B6:Q6"/>
    <mergeCell ref="B24:Q24"/>
  </mergeCells>
  <conditionalFormatting sqref="B10:Q21">
    <cfRule type="expression" dxfId="3" priority="2">
      <formula>ISEVEN(ROW())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1A2E5E"/>
  </sheetPr>
  <dimension ref="A1:O55"/>
  <sheetViews>
    <sheetView showGridLines="0" zoomScaleNormal="10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/>
    </sheetView>
  </sheetViews>
  <sheetFormatPr baseColWidth="10" defaultColWidth="8.6640625" defaultRowHeight="14.25" x14ac:dyDescent="0.45"/>
  <cols>
    <col min="1" max="1" width="2.19921875" customWidth="1"/>
    <col min="2" max="2" width="12" customWidth="1"/>
    <col min="3" max="3" width="30" customWidth="1"/>
    <col min="4" max="4" width="20" customWidth="1"/>
    <col min="5" max="5" width="18" customWidth="1"/>
    <col min="6" max="7" width="14" customWidth="1"/>
    <col min="8" max="8" width="18" customWidth="1"/>
    <col min="9" max="9" width="24" customWidth="1"/>
    <col min="10" max="10" width="12" customWidth="1"/>
    <col min="11" max="11" width="10" customWidth="1"/>
    <col min="12" max="12" width="12" customWidth="1"/>
    <col min="13" max="13" width="14" customWidth="1"/>
    <col min="14" max="14" width="24" customWidth="1"/>
  </cols>
  <sheetData>
    <row r="1" spans="1:15" x14ac:dyDescent="0.4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x14ac:dyDescent="0.45">
      <c r="A2" s="10"/>
      <c r="B2" s="11" t="s">
        <v>4668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5" ht="30" customHeight="1" x14ac:dyDescent="0.7">
      <c r="A3" s="10"/>
      <c r="B3" s="12" t="s">
        <v>35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5" ht="3.75" customHeight="1" x14ac:dyDescent="0.45">
      <c r="A4" s="10"/>
      <c r="B4" s="13"/>
      <c r="C4" s="13"/>
      <c r="D4" s="13"/>
      <c r="E4" s="13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x14ac:dyDescent="0.45">
      <c r="A5" s="10"/>
      <c r="B5" s="9" t="s">
        <v>4669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 ht="19.5" customHeight="1" x14ac:dyDescent="0.45">
      <c r="A6" s="10"/>
      <c r="B6" s="8" t="s">
        <v>4266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45">
      <c r="A7" s="10"/>
      <c r="B7" s="14" t="s">
        <v>4267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 x14ac:dyDescent="0.4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 ht="27.75" customHeight="1" x14ac:dyDescent="0.45">
      <c r="B9" s="30" t="s">
        <v>4670</v>
      </c>
      <c r="C9" s="30" t="s">
        <v>4671</v>
      </c>
      <c r="D9" s="30" t="s">
        <v>4672</v>
      </c>
      <c r="E9" s="30" t="s">
        <v>4673</v>
      </c>
      <c r="F9" s="30" t="s">
        <v>4674</v>
      </c>
      <c r="G9" s="30" t="s">
        <v>4675</v>
      </c>
      <c r="H9" s="30" t="s">
        <v>4676</v>
      </c>
      <c r="I9" s="30" t="s">
        <v>4677</v>
      </c>
      <c r="J9" s="30" t="s">
        <v>142</v>
      </c>
      <c r="K9" s="30" t="s">
        <v>4678</v>
      </c>
      <c r="L9" s="30" t="s">
        <v>4679</v>
      </c>
      <c r="M9" s="30" t="s">
        <v>4680</v>
      </c>
      <c r="N9" s="30" t="s">
        <v>4681</v>
      </c>
      <c r="O9" s="30" t="s">
        <v>4682</v>
      </c>
    </row>
    <row r="10" spans="1:15" ht="46.5" x14ac:dyDescent="0.45">
      <c r="B10" s="32" t="s">
        <v>4683</v>
      </c>
      <c r="C10" s="33" t="s">
        <v>4684</v>
      </c>
      <c r="D10" s="33" t="s">
        <v>4685</v>
      </c>
      <c r="E10" s="32" t="s">
        <v>4686</v>
      </c>
      <c r="F10" s="32" t="s">
        <v>164</v>
      </c>
      <c r="G10" s="43">
        <v>29610</v>
      </c>
      <c r="H10" s="32"/>
      <c r="I10" s="32" t="s">
        <v>4687</v>
      </c>
      <c r="J10" s="33" t="s">
        <v>4688</v>
      </c>
      <c r="K10" s="32" t="s">
        <v>4689</v>
      </c>
      <c r="L10" s="32" t="s">
        <v>4690</v>
      </c>
      <c r="M10" s="32" t="s">
        <v>4691</v>
      </c>
      <c r="N10" s="32" t="s">
        <v>4692</v>
      </c>
      <c r="O10" s="33"/>
    </row>
    <row r="11" spans="1:15" ht="46.5" x14ac:dyDescent="0.45">
      <c r="B11" s="32" t="s">
        <v>4693</v>
      </c>
      <c r="C11" s="33" t="s">
        <v>4694</v>
      </c>
      <c r="D11" s="33" t="s">
        <v>4685</v>
      </c>
      <c r="E11" s="32" t="s">
        <v>4695</v>
      </c>
      <c r="F11" s="32" t="s">
        <v>164</v>
      </c>
      <c r="G11" s="43">
        <v>11214</v>
      </c>
      <c r="H11" s="32" t="s">
        <v>4696</v>
      </c>
      <c r="I11" s="32" t="s">
        <v>4687</v>
      </c>
      <c r="J11" s="33" t="s">
        <v>4697</v>
      </c>
      <c r="K11" s="32" t="s">
        <v>4689</v>
      </c>
      <c r="L11" s="32" t="s">
        <v>4698</v>
      </c>
      <c r="M11" s="32" t="s">
        <v>4691</v>
      </c>
      <c r="N11" s="32" t="s">
        <v>4692</v>
      </c>
      <c r="O11" s="33"/>
    </row>
    <row r="12" spans="1:15" ht="58.15" x14ac:dyDescent="0.45">
      <c r="B12" s="32" t="s">
        <v>4699</v>
      </c>
      <c r="C12" s="33" t="s">
        <v>4700</v>
      </c>
      <c r="D12" s="33" t="s">
        <v>4685</v>
      </c>
      <c r="E12" s="32" t="s">
        <v>4701</v>
      </c>
      <c r="F12" s="32" t="s">
        <v>164</v>
      </c>
      <c r="G12" s="43">
        <v>10939.5</v>
      </c>
      <c r="H12" s="32" t="s">
        <v>4702</v>
      </c>
      <c r="I12" s="32" t="s">
        <v>4687</v>
      </c>
      <c r="J12" s="33" t="s">
        <v>4703</v>
      </c>
      <c r="K12" s="32" t="s">
        <v>4689</v>
      </c>
      <c r="L12" s="32" t="s">
        <v>4690</v>
      </c>
      <c r="M12" s="32" t="s">
        <v>4691</v>
      </c>
      <c r="N12" s="32" t="s">
        <v>4692</v>
      </c>
      <c r="O12" s="33"/>
    </row>
    <row r="13" spans="1:15" ht="46.5" x14ac:dyDescent="0.45">
      <c r="B13" s="32" t="s">
        <v>4704</v>
      </c>
      <c r="C13" s="33" t="s">
        <v>4705</v>
      </c>
      <c r="D13" s="33" t="s">
        <v>4685</v>
      </c>
      <c r="E13" s="32" t="s">
        <v>4695</v>
      </c>
      <c r="F13" s="32" t="s">
        <v>164</v>
      </c>
      <c r="G13" s="43">
        <v>10530</v>
      </c>
      <c r="H13" s="32"/>
      <c r="I13" s="32" t="s">
        <v>4687</v>
      </c>
      <c r="J13" s="33" t="s">
        <v>4697</v>
      </c>
      <c r="K13" s="32" t="s">
        <v>4689</v>
      </c>
      <c r="L13" s="32" t="s">
        <v>4698</v>
      </c>
      <c r="M13" s="32" t="s">
        <v>4691</v>
      </c>
      <c r="N13" s="32" t="s">
        <v>4692</v>
      </c>
      <c r="O13" s="33"/>
    </row>
    <row r="14" spans="1:15" ht="58.15" x14ac:dyDescent="0.45">
      <c r="B14" s="32" t="s">
        <v>4706</v>
      </c>
      <c r="C14" s="33" t="s">
        <v>4707</v>
      </c>
      <c r="D14" s="33" t="s">
        <v>4685</v>
      </c>
      <c r="E14" s="32" t="s">
        <v>4708</v>
      </c>
      <c r="F14" s="32" t="s">
        <v>164</v>
      </c>
      <c r="G14" s="43">
        <v>9211.6</v>
      </c>
      <c r="H14" s="32"/>
      <c r="I14" s="32" t="s">
        <v>4687</v>
      </c>
      <c r="J14" s="33" t="s">
        <v>4703</v>
      </c>
      <c r="K14" s="32" t="s">
        <v>4689</v>
      </c>
      <c r="L14" s="32" t="s">
        <v>4690</v>
      </c>
      <c r="M14" s="32" t="s">
        <v>4691</v>
      </c>
      <c r="N14" s="32" t="s">
        <v>4692</v>
      </c>
      <c r="O14" s="33"/>
    </row>
    <row r="15" spans="1:15" ht="46.5" x14ac:dyDescent="0.45">
      <c r="B15" s="32" t="s">
        <v>4709</v>
      </c>
      <c r="C15" s="33" t="s">
        <v>4710</v>
      </c>
      <c r="D15" s="33" t="s">
        <v>4685</v>
      </c>
      <c r="E15" s="32" t="s">
        <v>4686</v>
      </c>
      <c r="F15" s="32" t="s">
        <v>164</v>
      </c>
      <c r="G15" s="43">
        <v>8566</v>
      </c>
      <c r="H15" s="32"/>
      <c r="I15" s="32" t="s">
        <v>4687</v>
      </c>
      <c r="J15" s="33" t="s">
        <v>4688</v>
      </c>
      <c r="K15" s="32" t="s">
        <v>4689</v>
      </c>
      <c r="L15" s="32" t="s">
        <v>4690</v>
      </c>
      <c r="M15" s="32" t="s">
        <v>4691</v>
      </c>
      <c r="N15" s="32" t="s">
        <v>4692</v>
      </c>
      <c r="O15" s="33"/>
    </row>
    <row r="16" spans="1:15" ht="58.15" x14ac:dyDescent="0.45">
      <c r="B16" s="32" t="s">
        <v>4711</v>
      </c>
      <c r="C16" s="33" t="s">
        <v>4712</v>
      </c>
      <c r="D16" s="33" t="s">
        <v>4685</v>
      </c>
      <c r="E16" s="32" t="s">
        <v>4713</v>
      </c>
      <c r="F16" s="32" t="s">
        <v>164</v>
      </c>
      <c r="G16" s="43">
        <v>8077.6</v>
      </c>
      <c r="H16" s="32" t="s">
        <v>4696</v>
      </c>
      <c r="I16" s="32" t="s">
        <v>4687</v>
      </c>
      <c r="J16" s="33" t="s">
        <v>4714</v>
      </c>
      <c r="K16" s="32" t="s">
        <v>4689</v>
      </c>
      <c r="L16" s="32" t="s">
        <v>4715</v>
      </c>
      <c r="M16" s="32" t="s">
        <v>4691</v>
      </c>
      <c r="N16" s="32" t="s">
        <v>4692</v>
      </c>
      <c r="O16" s="33"/>
    </row>
    <row r="17" spans="2:15" ht="46.5" x14ac:dyDescent="0.45">
      <c r="B17" s="32" t="s">
        <v>4716</v>
      </c>
      <c r="C17" s="33" t="s">
        <v>4717</v>
      </c>
      <c r="D17" s="33" t="s">
        <v>4685</v>
      </c>
      <c r="E17" s="32" t="s">
        <v>4695</v>
      </c>
      <c r="F17" s="32" t="s">
        <v>164</v>
      </c>
      <c r="G17" s="43">
        <v>7950</v>
      </c>
      <c r="H17" s="32"/>
      <c r="I17" s="32" t="s">
        <v>4687</v>
      </c>
      <c r="J17" s="33" t="s">
        <v>4697</v>
      </c>
      <c r="K17" s="32" t="s">
        <v>4689</v>
      </c>
      <c r="L17" s="32" t="s">
        <v>4698</v>
      </c>
      <c r="M17" s="32" t="s">
        <v>4691</v>
      </c>
      <c r="N17" s="32" t="s">
        <v>4692</v>
      </c>
      <c r="O17" s="33"/>
    </row>
    <row r="18" spans="2:15" ht="46.5" x14ac:dyDescent="0.45">
      <c r="B18" s="32" t="s">
        <v>4718</v>
      </c>
      <c r="C18" s="33" t="s">
        <v>4719</v>
      </c>
      <c r="D18" s="33" t="s">
        <v>4685</v>
      </c>
      <c r="E18" s="32" t="s">
        <v>4686</v>
      </c>
      <c r="F18" s="32" t="s">
        <v>164</v>
      </c>
      <c r="G18" s="43">
        <v>6740</v>
      </c>
      <c r="H18" s="32" t="s">
        <v>4720</v>
      </c>
      <c r="I18" s="32" t="s">
        <v>4687</v>
      </c>
      <c r="J18" s="33" t="s">
        <v>4688</v>
      </c>
      <c r="K18" s="32" t="s">
        <v>4689</v>
      </c>
      <c r="L18" s="32" t="s">
        <v>4690</v>
      </c>
      <c r="M18" s="32" t="s">
        <v>4691</v>
      </c>
      <c r="N18" s="32" t="s">
        <v>4692</v>
      </c>
      <c r="O18" s="33"/>
    </row>
    <row r="19" spans="2:15" ht="46.5" x14ac:dyDescent="0.45">
      <c r="B19" s="32" t="s">
        <v>4721</v>
      </c>
      <c r="C19" s="33" t="s">
        <v>4722</v>
      </c>
      <c r="D19" s="33" t="s">
        <v>4685</v>
      </c>
      <c r="E19" s="32" t="s">
        <v>4686</v>
      </c>
      <c r="F19" s="32" t="s">
        <v>164</v>
      </c>
      <c r="G19" s="43">
        <v>6666</v>
      </c>
      <c r="H19" s="32" t="s">
        <v>4723</v>
      </c>
      <c r="I19" s="32" t="s">
        <v>4687</v>
      </c>
      <c r="J19" s="33" t="s">
        <v>4688</v>
      </c>
      <c r="K19" s="32" t="s">
        <v>4689</v>
      </c>
      <c r="L19" s="32" t="s">
        <v>4690</v>
      </c>
      <c r="M19" s="32" t="s">
        <v>4691</v>
      </c>
      <c r="N19" s="32" t="s">
        <v>4692</v>
      </c>
      <c r="O19" s="33"/>
    </row>
    <row r="20" spans="2:15" ht="58.15" x14ac:dyDescent="0.45">
      <c r="B20" s="32" t="s">
        <v>4724</v>
      </c>
      <c r="C20" s="33" t="s">
        <v>4725</v>
      </c>
      <c r="D20" s="33" t="s">
        <v>4685</v>
      </c>
      <c r="E20" s="32" t="s">
        <v>4701</v>
      </c>
      <c r="F20" s="32" t="s">
        <v>164</v>
      </c>
      <c r="G20" s="43">
        <v>5877</v>
      </c>
      <c r="H20" s="32"/>
      <c r="I20" s="32" t="s">
        <v>4687</v>
      </c>
      <c r="J20" s="33" t="s">
        <v>4703</v>
      </c>
      <c r="K20" s="32" t="s">
        <v>4689</v>
      </c>
      <c r="L20" s="32" t="s">
        <v>4690</v>
      </c>
      <c r="M20" s="32" t="s">
        <v>4691</v>
      </c>
      <c r="N20" s="32" t="s">
        <v>4692</v>
      </c>
      <c r="O20" s="33"/>
    </row>
    <row r="21" spans="2:15" ht="46.5" x14ac:dyDescent="0.45">
      <c r="B21" s="32" t="s">
        <v>4726</v>
      </c>
      <c r="C21" s="33" t="s">
        <v>4727</v>
      </c>
      <c r="D21" s="33" t="s">
        <v>4685</v>
      </c>
      <c r="E21" s="32" t="s">
        <v>4695</v>
      </c>
      <c r="F21" s="32" t="s">
        <v>164</v>
      </c>
      <c r="G21" s="43">
        <v>5736</v>
      </c>
      <c r="H21" s="32"/>
      <c r="I21" s="32" t="s">
        <v>4687</v>
      </c>
      <c r="J21" s="33" t="s">
        <v>4697</v>
      </c>
      <c r="K21" s="32" t="s">
        <v>4689</v>
      </c>
      <c r="L21" s="32" t="s">
        <v>4698</v>
      </c>
      <c r="M21" s="32" t="s">
        <v>4691</v>
      </c>
      <c r="N21" s="32" t="s">
        <v>4692</v>
      </c>
      <c r="O21" s="33"/>
    </row>
    <row r="22" spans="2:15" ht="58.15" x14ac:dyDescent="0.45">
      <c r="B22" s="32" t="s">
        <v>4728</v>
      </c>
      <c r="C22" s="33" t="s">
        <v>4729</v>
      </c>
      <c r="D22" s="33" t="s">
        <v>4685</v>
      </c>
      <c r="E22" s="32" t="s">
        <v>4708</v>
      </c>
      <c r="F22" s="32" t="s">
        <v>164</v>
      </c>
      <c r="G22" s="43">
        <v>4838</v>
      </c>
      <c r="H22" s="32"/>
      <c r="I22" s="32" t="s">
        <v>4687</v>
      </c>
      <c r="J22" s="33" t="s">
        <v>4703</v>
      </c>
      <c r="K22" s="32" t="s">
        <v>4689</v>
      </c>
      <c r="L22" s="32" t="s">
        <v>4690</v>
      </c>
      <c r="M22" s="32" t="s">
        <v>4691</v>
      </c>
      <c r="N22" s="32" t="s">
        <v>4692</v>
      </c>
      <c r="O22" s="33"/>
    </row>
    <row r="23" spans="2:15" ht="46.5" x14ac:dyDescent="0.45">
      <c r="B23" s="32" t="s">
        <v>4730</v>
      </c>
      <c r="C23" s="33" t="s">
        <v>4731</v>
      </c>
      <c r="D23" s="33" t="s">
        <v>4685</v>
      </c>
      <c r="E23" s="32" t="s">
        <v>4686</v>
      </c>
      <c r="F23" s="32" t="s">
        <v>164</v>
      </c>
      <c r="G23" s="43">
        <v>4805</v>
      </c>
      <c r="H23" s="32"/>
      <c r="I23" s="32" t="s">
        <v>4687</v>
      </c>
      <c r="J23" s="33" t="s">
        <v>4688</v>
      </c>
      <c r="K23" s="32" t="s">
        <v>4689</v>
      </c>
      <c r="L23" s="32" t="s">
        <v>4690</v>
      </c>
      <c r="M23" s="32" t="s">
        <v>4691</v>
      </c>
      <c r="N23" s="32" t="s">
        <v>4692</v>
      </c>
      <c r="O23" s="33"/>
    </row>
    <row r="24" spans="2:15" ht="46.5" x14ac:dyDescent="0.45">
      <c r="B24" s="32" t="s">
        <v>4732</v>
      </c>
      <c r="C24" s="33" t="s">
        <v>4733</v>
      </c>
      <c r="D24" s="33" t="s">
        <v>4685</v>
      </c>
      <c r="E24" s="32" t="s">
        <v>4686</v>
      </c>
      <c r="F24" s="32" t="s">
        <v>164</v>
      </c>
      <c r="G24" s="43">
        <v>4492.5</v>
      </c>
      <c r="H24" s="32"/>
      <c r="I24" s="32" t="s">
        <v>4687</v>
      </c>
      <c r="J24" s="33" t="s">
        <v>4688</v>
      </c>
      <c r="K24" s="32" t="s">
        <v>4689</v>
      </c>
      <c r="L24" s="32" t="s">
        <v>4690</v>
      </c>
      <c r="M24" s="32" t="s">
        <v>4691</v>
      </c>
      <c r="N24" s="32" t="s">
        <v>4692</v>
      </c>
      <c r="O24" s="33"/>
    </row>
    <row r="25" spans="2:15" ht="46.5" x14ac:dyDescent="0.45">
      <c r="B25" s="32" t="s">
        <v>4734</v>
      </c>
      <c r="C25" s="33" t="s">
        <v>4735</v>
      </c>
      <c r="D25" s="33" t="s">
        <v>4685</v>
      </c>
      <c r="E25" s="32" t="s">
        <v>4686</v>
      </c>
      <c r="F25" s="32" t="s">
        <v>164</v>
      </c>
      <c r="G25" s="43">
        <v>4484</v>
      </c>
      <c r="H25" s="32" t="s">
        <v>4736</v>
      </c>
      <c r="I25" s="32" t="s">
        <v>4687</v>
      </c>
      <c r="J25" s="33" t="s">
        <v>4688</v>
      </c>
      <c r="K25" s="32" t="s">
        <v>4689</v>
      </c>
      <c r="L25" s="32" t="s">
        <v>4690</v>
      </c>
      <c r="M25" s="32" t="s">
        <v>4691</v>
      </c>
      <c r="N25" s="32" t="s">
        <v>4692</v>
      </c>
      <c r="O25" s="33"/>
    </row>
    <row r="26" spans="2:15" ht="46.5" x14ac:dyDescent="0.45">
      <c r="B26" s="32" t="s">
        <v>4737</v>
      </c>
      <c r="C26" s="33" t="s">
        <v>4738</v>
      </c>
      <c r="D26" s="33" t="s">
        <v>4685</v>
      </c>
      <c r="E26" s="32" t="s">
        <v>4695</v>
      </c>
      <c r="F26" s="32" t="s">
        <v>164</v>
      </c>
      <c r="G26" s="43">
        <v>4344.8999999999996</v>
      </c>
      <c r="H26" s="32"/>
      <c r="I26" s="32" t="s">
        <v>4687</v>
      </c>
      <c r="J26" s="33" t="s">
        <v>4697</v>
      </c>
      <c r="K26" s="32" t="s">
        <v>4689</v>
      </c>
      <c r="L26" s="32" t="s">
        <v>4698</v>
      </c>
      <c r="M26" s="32" t="s">
        <v>4691</v>
      </c>
      <c r="N26" s="32" t="s">
        <v>4692</v>
      </c>
      <c r="O26" s="33"/>
    </row>
    <row r="27" spans="2:15" ht="58.15" x14ac:dyDescent="0.45">
      <c r="B27" s="32" t="s">
        <v>4739</v>
      </c>
      <c r="C27" s="33" t="s">
        <v>4740</v>
      </c>
      <c r="D27" s="33" t="s">
        <v>4685</v>
      </c>
      <c r="E27" s="32" t="s">
        <v>4741</v>
      </c>
      <c r="F27" s="32" t="s">
        <v>164</v>
      </c>
      <c r="G27" s="43">
        <v>3800</v>
      </c>
      <c r="H27" s="32" t="s">
        <v>4696</v>
      </c>
      <c r="I27" s="32" t="s">
        <v>4687</v>
      </c>
      <c r="J27" s="33" t="s">
        <v>4742</v>
      </c>
      <c r="K27" s="32" t="s">
        <v>4689</v>
      </c>
      <c r="L27" s="32" t="s">
        <v>4698</v>
      </c>
      <c r="M27" s="32" t="s">
        <v>4691</v>
      </c>
      <c r="N27" s="32" t="s">
        <v>4692</v>
      </c>
      <c r="O27" s="33"/>
    </row>
    <row r="28" spans="2:15" ht="58.15" x14ac:dyDescent="0.45">
      <c r="B28" s="32" t="s">
        <v>4743</v>
      </c>
      <c r="C28" s="33" t="s">
        <v>4740</v>
      </c>
      <c r="D28" s="33" t="s">
        <v>4685</v>
      </c>
      <c r="E28" s="32" t="s">
        <v>4741</v>
      </c>
      <c r="F28" s="32" t="s">
        <v>164</v>
      </c>
      <c r="G28" s="43">
        <v>3800</v>
      </c>
      <c r="H28" s="32" t="s">
        <v>4696</v>
      </c>
      <c r="I28" s="32" t="s">
        <v>4687</v>
      </c>
      <c r="J28" s="33" t="s">
        <v>4742</v>
      </c>
      <c r="K28" s="32" t="s">
        <v>4689</v>
      </c>
      <c r="L28" s="32" t="s">
        <v>4698</v>
      </c>
      <c r="M28" s="32" t="s">
        <v>4691</v>
      </c>
      <c r="N28" s="32" t="s">
        <v>4692</v>
      </c>
      <c r="O28" s="33"/>
    </row>
    <row r="29" spans="2:15" ht="58.15" x14ac:dyDescent="0.45">
      <c r="B29" s="32" t="s">
        <v>4744</v>
      </c>
      <c r="C29" s="33" t="s">
        <v>4745</v>
      </c>
      <c r="D29" s="33" t="s">
        <v>4685</v>
      </c>
      <c r="E29" s="32" t="s">
        <v>4713</v>
      </c>
      <c r="F29" s="32" t="s">
        <v>164</v>
      </c>
      <c r="G29" s="43">
        <v>3060</v>
      </c>
      <c r="H29" s="32"/>
      <c r="I29" s="32" t="s">
        <v>4687</v>
      </c>
      <c r="J29" s="33" t="s">
        <v>4714</v>
      </c>
      <c r="K29" s="32" t="s">
        <v>4689</v>
      </c>
      <c r="L29" s="32" t="s">
        <v>4715</v>
      </c>
      <c r="M29" s="32" t="s">
        <v>4691</v>
      </c>
      <c r="N29" s="32" t="s">
        <v>4692</v>
      </c>
      <c r="O29" s="33"/>
    </row>
    <row r="30" spans="2:15" ht="46.5" x14ac:dyDescent="0.45">
      <c r="B30" s="32" t="s">
        <v>4746</v>
      </c>
      <c r="C30" s="33" t="s">
        <v>4747</v>
      </c>
      <c r="D30" s="33" t="s">
        <v>4685</v>
      </c>
      <c r="E30" s="32" t="s">
        <v>4695</v>
      </c>
      <c r="F30" s="32" t="s">
        <v>164</v>
      </c>
      <c r="G30" s="43">
        <v>2952.6</v>
      </c>
      <c r="H30" s="32"/>
      <c r="I30" s="32" t="s">
        <v>4687</v>
      </c>
      <c r="J30" s="33" t="s">
        <v>4697</v>
      </c>
      <c r="K30" s="32" t="s">
        <v>4689</v>
      </c>
      <c r="L30" s="32" t="s">
        <v>4698</v>
      </c>
      <c r="M30" s="32" t="s">
        <v>4691</v>
      </c>
      <c r="N30" s="32" t="s">
        <v>4692</v>
      </c>
      <c r="O30" s="33"/>
    </row>
    <row r="31" spans="2:15" ht="58.15" x14ac:dyDescent="0.45">
      <c r="B31" s="32" t="s">
        <v>4748</v>
      </c>
      <c r="C31" s="33" t="s">
        <v>4749</v>
      </c>
      <c r="D31" s="33" t="s">
        <v>4685</v>
      </c>
      <c r="E31" s="32" t="s">
        <v>4708</v>
      </c>
      <c r="F31" s="32" t="s">
        <v>164</v>
      </c>
      <c r="G31" s="43">
        <v>2752</v>
      </c>
      <c r="H31" s="32"/>
      <c r="I31" s="32" t="s">
        <v>4687</v>
      </c>
      <c r="J31" s="33" t="s">
        <v>4703</v>
      </c>
      <c r="K31" s="32" t="s">
        <v>4689</v>
      </c>
      <c r="L31" s="32" t="s">
        <v>4690</v>
      </c>
      <c r="M31" s="32" t="s">
        <v>4691</v>
      </c>
      <c r="N31" s="32" t="s">
        <v>4692</v>
      </c>
      <c r="O31" s="33"/>
    </row>
    <row r="32" spans="2:15" ht="46.5" x14ac:dyDescent="0.45">
      <c r="B32" s="32" t="s">
        <v>4750</v>
      </c>
      <c r="C32" s="33" t="s">
        <v>4751</v>
      </c>
      <c r="D32" s="33" t="s">
        <v>4685</v>
      </c>
      <c r="E32" s="32" t="s">
        <v>4695</v>
      </c>
      <c r="F32" s="32" t="s">
        <v>164</v>
      </c>
      <c r="G32" s="43">
        <v>2737.05</v>
      </c>
      <c r="H32" s="32"/>
      <c r="I32" s="32" t="s">
        <v>4687</v>
      </c>
      <c r="J32" s="33" t="s">
        <v>4697</v>
      </c>
      <c r="K32" s="32" t="s">
        <v>4689</v>
      </c>
      <c r="L32" s="32" t="s">
        <v>4698</v>
      </c>
      <c r="M32" s="32" t="s">
        <v>4691</v>
      </c>
      <c r="N32" s="32" t="s">
        <v>4692</v>
      </c>
      <c r="O32" s="33"/>
    </row>
    <row r="33" spans="2:15" ht="58.15" x14ac:dyDescent="0.45">
      <c r="B33" s="32" t="s">
        <v>4752</v>
      </c>
      <c r="C33" s="33" t="s">
        <v>4753</v>
      </c>
      <c r="D33" s="33" t="s">
        <v>4685</v>
      </c>
      <c r="E33" s="32" t="s">
        <v>4741</v>
      </c>
      <c r="F33" s="32" t="s">
        <v>164</v>
      </c>
      <c r="G33" s="43">
        <v>2400</v>
      </c>
      <c r="H33" s="32"/>
      <c r="I33" s="32" t="s">
        <v>4687</v>
      </c>
      <c r="J33" s="33" t="s">
        <v>4742</v>
      </c>
      <c r="K33" s="32" t="s">
        <v>4689</v>
      </c>
      <c r="L33" s="32" t="s">
        <v>4698</v>
      </c>
      <c r="M33" s="32" t="s">
        <v>4691</v>
      </c>
      <c r="N33" s="32" t="s">
        <v>4692</v>
      </c>
      <c r="O33" s="33"/>
    </row>
    <row r="34" spans="2:15" ht="58.15" x14ac:dyDescent="0.45">
      <c r="B34" s="32" t="s">
        <v>4754</v>
      </c>
      <c r="C34" s="33" t="s">
        <v>4753</v>
      </c>
      <c r="D34" s="33" t="s">
        <v>4685</v>
      </c>
      <c r="E34" s="32" t="s">
        <v>4741</v>
      </c>
      <c r="F34" s="32" t="s">
        <v>164</v>
      </c>
      <c r="G34" s="43">
        <v>2400</v>
      </c>
      <c r="H34" s="32"/>
      <c r="I34" s="32" t="s">
        <v>4687</v>
      </c>
      <c r="J34" s="33" t="s">
        <v>4742</v>
      </c>
      <c r="K34" s="32" t="s">
        <v>4689</v>
      </c>
      <c r="L34" s="32" t="s">
        <v>4698</v>
      </c>
      <c r="M34" s="32" t="s">
        <v>4691</v>
      </c>
      <c r="N34" s="32" t="s">
        <v>4692</v>
      </c>
      <c r="O34" s="33"/>
    </row>
    <row r="35" spans="2:15" ht="58.15" x14ac:dyDescent="0.45">
      <c r="B35" s="32" t="s">
        <v>4755</v>
      </c>
      <c r="C35" s="33" t="s">
        <v>4753</v>
      </c>
      <c r="D35" s="33" t="s">
        <v>4685</v>
      </c>
      <c r="E35" s="32" t="s">
        <v>4741</v>
      </c>
      <c r="F35" s="32" t="s">
        <v>164</v>
      </c>
      <c r="G35" s="43">
        <v>2400</v>
      </c>
      <c r="H35" s="32"/>
      <c r="I35" s="32" t="s">
        <v>4687</v>
      </c>
      <c r="J35" s="33" t="s">
        <v>4742</v>
      </c>
      <c r="K35" s="32" t="s">
        <v>4689</v>
      </c>
      <c r="L35" s="32" t="s">
        <v>4698</v>
      </c>
      <c r="M35" s="32" t="s">
        <v>4691</v>
      </c>
      <c r="N35" s="32" t="s">
        <v>4692</v>
      </c>
      <c r="O35" s="33"/>
    </row>
    <row r="36" spans="2:15" ht="58.15" x14ac:dyDescent="0.45">
      <c r="B36" s="32" t="s">
        <v>4756</v>
      </c>
      <c r="C36" s="33" t="s">
        <v>4757</v>
      </c>
      <c r="D36" s="33" t="s">
        <v>4685</v>
      </c>
      <c r="E36" s="32" t="s">
        <v>4713</v>
      </c>
      <c r="F36" s="32" t="s">
        <v>164</v>
      </c>
      <c r="G36" s="43">
        <v>2288.8000000000002</v>
      </c>
      <c r="H36" s="32"/>
      <c r="I36" s="32" t="s">
        <v>4687</v>
      </c>
      <c r="J36" s="33" t="s">
        <v>4714</v>
      </c>
      <c r="K36" s="32" t="s">
        <v>4689</v>
      </c>
      <c r="L36" s="32" t="s">
        <v>4715</v>
      </c>
      <c r="M36" s="32" t="s">
        <v>4691</v>
      </c>
      <c r="N36" s="32" t="s">
        <v>4692</v>
      </c>
      <c r="O36" s="33"/>
    </row>
    <row r="37" spans="2:15" ht="46.5" x14ac:dyDescent="0.45">
      <c r="B37" s="32" t="s">
        <v>4758</v>
      </c>
      <c r="C37" s="33" t="s">
        <v>4759</v>
      </c>
      <c r="D37" s="33" t="s">
        <v>4685</v>
      </c>
      <c r="E37" s="32" t="s">
        <v>4686</v>
      </c>
      <c r="F37" s="32" t="s">
        <v>164</v>
      </c>
      <c r="G37" s="43">
        <v>2214</v>
      </c>
      <c r="H37" s="32" t="s">
        <v>4723</v>
      </c>
      <c r="I37" s="32" t="s">
        <v>4687</v>
      </c>
      <c r="J37" s="33" t="s">
        <v>4688</v>
      </c>
      <c r="K37" s="32" t="s">
        <v>4689</v>
      </c>
      <c r="L37" s="32" t="s">
        <v>4690</v>
      </c>
      <c r="M37" s="32" t="s">
        <v>4691</v>
      </c>
      <c r="N37" s="32" t="s">
        <v>4692</v>
      </c>
      <c r="O37" s="33"/>
    </row>
    <row r="38" spans="2:15" ht="46.5" x14ac:dyDescent="0.45">
      <c r="B38" s="32" t="s">
        <v>4760</v>
      </c>
      <c r="C38" s="33" t="s">
        <v>4761</v>
      </c>
      <c r="D38" s="33" t="s">
        <v>4685</v>
      </c>
      <c r="E38" s="32" t="s">
        <v>4686</v>
      </c>
      <c r="F38" s="32" t="s">
        <v>164</v>
      </c>
      <c r="G38" s="43">
        <v>1984.5</v>
      </c>
      <c r="H38" s="32"/>
      <c r="I38" s="32" t="s">
        <v>4687</v>
      </c>
      <c r="J38" s="33" t="s">
        <v>4688</v>
      </c>
      <c r="K38" s="32" t="s">
        <v>4689</v>
      </c>
      <c r="L38" s="32" t="s">
        <v>4690</v>
      </c>
      <c r="M38" s="32" t="s">
        <v>4691</v>
      </c>
      <c r="N38" s="32" t="s">
        <v>4692</v>
      </c>
      <c r="O38" s="33"/>
    </row>
    <row r="39" spans="2:15" ht="46.5" x14ac:dyDescent="0.45">
      <c r="B39" s="32" t="s">
        <v>4762</v>
      </c>
      <c r="C39" s="33" t="s">
        <v>4763</v>
      </c>
      <c r="D39" s="33" t="s">
        <v>4685</v>
      </c>
      <c r="E39" s="32" t="s">
        <v>4695</v>
      </c>
      <c r="F39" s="32" t="s">
        <v>164</v>
      </c>
      <c r="G39" s="43">
        <v>1966.2</v>
      </c>
      <c r="H39" s="32" t="s">
        <v>4764</v>
      </c>
      <c r="I39" s="32" t="s">
        <v>4687</v>
      </c>
      <c r="J39" s="33" t="s">
        <v>4697</v>
      </c>
      <c r="K39" s="32" t="s">
        <v>4689</v>
      </c>
      <c r="L39" s="32" t="s">
        <v>4698</v>
      </c>
      <c r="M39" s="32" t="s">
        <v>4691</v>
      </c>
      <c r="N39" s="32" t="s">
        <v>4692</v>
      </c>
      <c r="O39" s="33"/>
    </row>
    <row r="40" spans="2:15" ht="46.5" x14ac:dyDescent="0.45">
      <c r="B40" s="32" t="s">
        <v>4765</v>
      </c>
      <c r="C40" s="33" t="s">
        <v>4766</v>
      </c>
      <c r="D40" s="33" t="s">
        <v>4685</v>
      </c>
      <c r="E40" s="32" t="s">
        <v>4695</v>
      </c>
      <c r="F40" s="32" t="s">
        <v>164</v>
      </c>
      <c r="G40" s="43">
        <v>1913.4</v>
      </c>
      <c r="H40" s="32"/>
      <c r="I40" s="32" t="s">
        <v>4687</v>
      </c>
      <c r="J40" s="33" t="s">
        <v>4697</v>
      </c>
      <c r="K40" s="32" t="s">
        <v>4689</v>
      </c>
      <c r="L40" s="32" t="s">
        <v>4698</v>
      </c>
      <c r="M40" s="32" t="s">
        <v>4691</v>
      </c>
      <c r="N40" s="32" t="s">
        <v>4692</v>
      </c>
      <c r="O40" s="33"/>
    </row>
    <row r="41" spans="2:15" ht="46.5" x14ac:dyDescent="0.45">
      <c r="B41" s="32" t="s">
        <v>4767</v>
      </c>
      <c r="C41" s="33" t="s">
        <v>4768</v>
      </c>
      <c r="D41" s="33" t="s">
        <v>4685</v>
      </c>
      <c r="E41" s="32" t="s">
        <v>4695</v>
      </c>
      <c r="F41" s="32" t="s">
        <v>164</v>
      </c>
      <c r="G41" s="43">
        <v>1846.8</v>
      </c>
      <c r="H41" s="32"/>
      <c r="I41" s="32" t="s">
        <v>4687</v>
      </c>
      <c r="J41" s="33" t="s">
        <v>4697</v>
      </c>
      <c r="K41" s="32" t="s">
        <v>4689</v>
      </c>
      <c r="L41" s="32" t="s">
        <v>4698</v>
      </c>
      <c r="M41" s="32" t="s">
        <v>4691</v>
      </c>
      <c r="N41" s="32" t="s">
        <v>4692</v>
      </c>
      <c r="O41" s="33"/>
    </row>
    <row r="42" spans="2:15" ht="58.15" x14ac:dyDescent="0.45">
      <c r="B42" s="32" t="s">
        <v>4769</v>
      </c>
      <c r="C42" s="33" t="s">
        <v>4770</v>
      </c>
      <c r="D42" s="33" t="s">
        <v>4685</v>
      </c>
      <c r="E42" s="32" t="s">
        <v>4708</v>
      </c>
      <c r="F42" s="32" t="s">
        <v>164</v>
      </c>
      <c r="G42" s="43">
        <v>1380</v>
      </c>
      <c r="H42" s="32" t="s">
        <v>4771</v>
      </c>
      <c r="I42" s="32" t="s">
        <v>4687</v>
      </c>
      <c r="J42" s="33" t="s">
        <v>4703</v>
      </c>
      <c r="K42" s="32" t="s">
        <v>4689</v>
      </c>
      <c r="L42" s="32" t="s">
        <v>4690</v>
      </c>
      <c r="M42" s="32" t="s">
        <v>4691</v>
      </c>
      <c r="N42" s="32" t="s">
        <v>4692</v>
      </c>
      <c r="O42" s="33"/>
    </row>
    <row r="43" spans="2:15" ht="58.15" x14ac:dyDescent="0.45">
      <c r="B43" s="32" t="s">
        <v>4772</v>
      </c>
      <c r="C43" s="33" t="s">
        <v>4773</v>
      </c>
      <c r="D43" s="33" t="s">
        <v>4685</v>
      </c>
      <c r="E43" s="32" t="s">
        <v>4741</v>
      </c>
      <c r="F43" s="32" t="s">
        <v>164</v>
      </c>
      <c r="G43" s="43">
        <v>1226</v>
      </c>
      <c r="H43" s="32"/>
      <c r="I43" s="32" t="s">
        <v>4687</v>
      </c>
      <c r="J43" s="33" t="s">
        <v>4742</v>
      </c>
      <c r="K43" s="32" t="s">
        <v>4689</v>
      </c>
      <c r="L43" s="32" t="s">
        <v>4698</v>
      </c>
      <c r="M43" s="32" t="s">
        <v>4691</v>
      </c>
      <c r="N43" s="32" t="s">
        <v>4692</v>
      </c>
      <c r="O43" s="33"/>
    </row>
    <row r="44" spans="2:15" ht="58.15" x14ac:dyDescent="0.45">
      <c r="B44" s="32" t="s">
        <v>4774</v>
      </c>
      <c r="C44" s="33" t="s">
        <v>4773</v>
      </c>
      <c r="D44" s="33" t="s">
        <v>4685</v>
      </c>
      <c r="E44" s="32" t="s">
        <v>4741</v>
      </c>
      <c r="F44" s="32" t="s">
        <v>164</v>
      </c>
      <c r="G44" s="43">
        <v>1226</v>
      </c>
      <c r="H44" s="32" t="s">
        <v>4775</v>
      </c>
      <c r="I44" s="32" t="s">
        <v>4687</v>
      </c>
      <c r="J44" s="33" t="s">
        <v>4742</v>
      </c>
      <c r="K44" s="32" t="s">
        <v>4689</v>
      </c>
      <c r="L44" s="32" t="s">
        <v>4698</v>
      </c>
      <c r="M44" s="32" t="s">
        <v>4691</v>
      </c>
      <c r="N44" s="32" t="s">
        <v>4692</v>
      </c>
      <c r="O44" s="33"/>
    </row>
    <row r="45" spans="2:15" ht="58.15" x14ac:dyDescent="0.45">
      <c r="B45" s="32" t="s">
        <v>4776</v>
      </c>
      <c r="C45" s="33" t="s">
        <v>4773</v>
      </c>
      <c r="D45" s="33" t="s">
        <v>4685</v>
      </c>
      <c r="E45" s="32" t="s">
        <v>4741</v>
      </c>
      <c r="F45" s="32" t="s">
        <v>164</v>
      </c>
      <c r="G45" s="43">
        <v>1226</v>
      </c>
      <c r="H45" s="32" t="s">
        <v>4775</v>
      </c>
      <c r="I45" s="32" t="s">
        <v>4687</v>
      </c>
      <c r="J45" s="33" t="s">
        <v>4742</v>
      </c>
      <c r="K45" s="32" t="s">
        <v>4689</v>
      </c>
      <c r="L45" s="32" t="s">
        <v>4698</v>
      </c>
      <c r="M45" s="32" t="s">
        <v>4691</v>
      </c>
      <c r="N45" s="32" t="s">
        <v>4692</v>
      </c>
      <c r="O45" s="33"/>
    </row>
    <row r="46" spans="2:15" ht="58.15" x14ac:dyDescent="0.45">
      <c r="B46" s="32" t="s">
        <v>4777</v>
      </c>
      <c r="C46" s="33" t="s">
        <v>4778</v>
      </c>
      <c r="D46" s="33" t="s">
        <v>4685</v>
      </c>
      <c r="E46" s="32" t="s">
        <v>4741</v>
      </c>
      <c r="F46" s="32" t="s">
        <v>164</v>
      </c>
      <c r="G46" s="43">
        <v>240</v>
      </c>
      <c r="H46" s="32"/>
      <c r="I46" s="32" t="s">
        <v>4687</v>
      </c>
      <c r="J46" s="33" t="s">
        <v>4742</v>
      </c>
      <c r="K46" s="32" t="s">
        <v>4689</v>
      </c>
      <c r="L46" s="32" t="s">
        <v>4698</v>
      </c>
      <c r="M46" s="32" t="s">
        <v>4691</v>
      </c>
      <c r="N46" s="32" t="s">
        <v>4692</v>
      </c>
      <c r="O46" s="33"/>
    </row>
    <row r="47" spans="2:15" ht="58.15" x14ac:dyDescent="0.45">
      <c r="B47" s="32" t="s">
        <v>4779</v>
      </c>
      <c r="C47" s="33" t="s">
        <v>4778</v>
      </c>
      <c r="D47" s="33" t="s">
        <v>4685</v>
      </c>
      <c r="E47" s="32" t="s">
        <v>4741</v>
      </c>
      <c r="F47" s="32" t="s">
        <v>164</v>
      </c>
      <c r="G47" s="43">
        <v>240</v>
      </c>
      <c r="H47" s="32"/>
      <c r="I47" s="32" t="s">
        <v>4687</v>
      </c>
      <c r="J47" s="33" t="s">
        <v>4742</v>
      </c>
      <c r="K47" s="32" t="s">
        <v>4689</v>
      </c>
      <c r="L47" s="32" t="s">
        <v>4698</v>
      </c>
      <c r="M47" s="32" t="s">
        <v>4691</v>
      </c>
      <c r="N47" s="32" t="s">
        <v>4692</v>
      </c>
      <c r="O47" s="33"/>
    </row>
    <row r="48" spans="2:15" ht="58.15" x14ac:dyDescent="0.45">
      <c r="B48" s="32" t="s">
        <v>4780</v>
      </c>
      <c r="C48" s="33" t="s">
        <v>4778</v>
      </c>
      <c r="D48" s="33" t="s">
        <v>4685</v>
      </c>
      <c r="E48" s="32" t="s">
        <v>4741</v>
      </c>
      <c r="F48" s="32" t="s">
        <v>164</v>
      </c>
      <c r="G48" s="43">
        <v>240</v>
      </c>
      <c r="H48" s="32"/>
      <c r="I48" s="32" t="s">
        <v>4687</v>
      </c>
      <c r="J48" s="33" t="s">
        <v>4742</v>
      </c>
      <c r="K48" s="32" t="s">
        <v>4689</v>
      </c>
      <c r="L48" s="32" t="s">
        <v>4698</v>
      </c>
      <c r="M48" s="32" t="s">
        <v>4691</v>
      </c>
      <c r="N48" s="32" t="s">
        <v>4692</v>
      </c>
      <c r="O48" s="33"/>
    </row>
    <row r="49" spans="2:15" ht="58.15" x14ac:dyDescent="0.45">
      <c r="B49" s="32" t="s">
        <v>4781</v>
      </c>
      <c r="C49" s="33" t="s">
        <v>4778</v>
      </c>
      <c r="D49" s="33" t="s">
        <v>4685</v>
      </c>
      <c r="E49" s="32" t="s">
        <v>4741</v>
      </c>
      <c r="F49" s="32" t="s">
        <v>164</v>
      </c>
      <c r="G49" s="43">
        <v>240</v>
      </c>
      <c r="H49" s="32"/>
      <c r="I49" s="32" t="s">
        <v>4687</v>
      </c>
      <c r="J49" s="33" t="s">
        <v>4742</v>
      </c>
      <c r="K49" s="32" t="s">
        <v>4689</v>
      </c>
      <c r="L49" s="32" t="s">
        <v>4698</v>
      </c>
      <c r="M49" s="32" t="s">
        <v>4691</v>
      </c>
      <c r="N49" s="32" t="s">
        <v>4692</v>
      </c>
      <c r="O49" s="33"/>
    </row>
    <row r="50" spans="2:15" ht="46.5" x14ac:dyDescent="0.45">
      <c r="B50" s="32" t="s">
        <v>4782</v>
      </c>
      <c r="C50" s="33" t="s">
        <v>4783</v>
      </c>
      <c r="D50" s="33" t="s">
        <v>4685</v>
      </c>
      <c r="E50" s="32" t="s">
        <v>4695</v>
      </c>
      <c r="F50" s="32" t="s">
        <v>164</v>
      </c>
      <c r="G50" s="43">
        <v>123.3</v>
      </c>
      <c r="H50" s="32"/>
      <c r="I50" s="32" t="s">
        <v>4687</v>
      </c>
      <c r="J50" s="33" t="s">
        <v>4697</v>
      </c>
      <c r="K50" s="32" t="s">
        <v>4689</v>
      </c>
      <c r="L50" s="32" t="s">
        <v>4698</v>
      </c>
      <c r="M50" s="32" t="s">
        <v>4691</v>
      </c>
      <c r="N50" s="32" t="s">
        <v>4692</v>
      </c>
      <c r="O50" s="33"/>
    </row>
    <row r="51" spans="2:15" ht="46.5" x14ac:dyDescent="0.45">
      <c r="B51" s="32" t="s">
        <v>4784</v>
      </c>
      <c r="C51" s="33" t="s">
        <v>4785</v>
      </c>
      <c r="D51" s="33" t="s">
        <v>4685</v>
      </c>
      <c r="E51" s="32" t="s">
        <v>4686</v>
      </c>
      <c r="F51" s="32" t="s">
        <v>164</v>
      </c>
      <c r="G51" s="43">
        <v>0</v>
      </c>
      <c r="H51" s="32"/>
      <c r="I51" s="32" t="s">
        <v>4687</v>
      </c>
      <c r="J51" s="33" t="s">
        <v>4688</v>
      </c>
      <c r="K51" s="32" t="s">
        <v>4689</v>
      </c>
      <c r="L51" s="32" t="s">
        <v>4690</v>
      </c>
      <c r="M51" s="32" t="s">
        <v>4691</v>
      </c>
      <c r="N51" s="32" t="s">
        <v>4692</v>
      </c>
      <c r="O51" s="33"/>
    </row>
    <row r="52" spans="2:15" x14ac:dyDescent="0.45">
      <c r="B52" s="40" t="s">
        <v>4290</v>
      </c>
      <c r="G52" s="41">
        <f>SUM(G10:G51)</f>
        <v>188738.74999999997</v>
      </c>
    </row>
    <row r="55" spans="2:15" x14ac:dyDescent="0.45">
      <c r="B55" s="2" t="s">
        <v>64</v>
      </c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</sheetData>
  <autoFilter ref="B9:O51" xr:uid="{00000000-0009-0000-0000-000008000000}"/>
  <mergeCells count="3">
    <mergeCell ref="B5:O5"/>
    <mergeCell ref="B6:O6"/>
    <mergeCell ref="B55:O55"/>
  </mergeCells>
  <conditionalFormatting sqref="B10:O51">
    <cfRule type="expression" dxfId="2" priority="2">
      <formula>ISEVEN(ROW())</formula>
    </cfRule>
  </conditionalFormatting>
  <pageMargins left="0.75" right="0.75" top="1" bottom="1" header="0.511811023622047" footer="0.511811023622047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00 · Lisez-moi</vt:lpstr>
      <vt:lpstr>01 · Tableau de bord</vt:lpstr>
      <vt:lpstr>02 · Établissements</vt:lpstr>
      <vt:lpstr>03 · Top 30</vt:lpstr>
      <vt:lpstr>04 · Pipeline HubSpot</vt:lpstr>
      <vt:lpstr>05 · Contacts HubSpot</vt:lpstr>
      <vt:lpstr>06 · Benchmark concurrents</vt:lpstr>
      <vt:lpstr>07 · Agences partenaires</vt:lpstr>
      <vt:lpstr>08 · Fidélisation</vt:lpstr>
      <vt:lpstr>09 · Groupes reportés</vt:lpstr>
      <vt:lpstr>10 · Réseau</vt:lpstr>
      <vt:lpstr>11 · Erasmus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Yann Librati</cp:lastModifiedBy>
  <cp:revision>0</cp:revision>
  <dcterms:created xsi:type="dcterms:W3CDTF">2026-05-31T14:30:18Z</dcterms:created>
  <dcterms:modified xsi:type="dcterms:W3CDTF">2026-05-31T17:16:26Z</dcterms:modified>
  <dc:language>en-US</dc:language>
</cp:coreProperties>
</file>