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robasemedia-my.sharepoint.com/personal/yann_librati_francophonia_com/Documents/Bureau Cloud/Développement/Cartographie/Pays/Roumanie/Pack Carto UHD/"/>
    </mc:Choice>
  </mc:AlternateContent>
  <xr:revisionPtr revIDLastSave="3" documentId="11_058B5530C30DAE4DCDA4A8ED97BF99BD14D73591" xr6:coauthVersionLast="47" xr6:coauthVersionMax="47" xr10:uidLastSave="{B485EDBF-E151-4C49-9120-AC54738872C0}"/>
  <bookViews>
    <workbookView xWindow="-98" yWindow="-98" windowWidth="21795" windowHeight="12975" tabRatio="500" activeTab="3" xr2:uid="{00000000-000D-0000-FFFF-FFFF00000000}"/>
  </bookViews>
  <sheets>
    <sheet name="00 · Lisez-moi" sheetId="1" r:id="rId1"/>
    <sheet name="01 · Tableau de bord" sheetId="2" r:id="rId2"/>
    <sheet name="02 · Établissements" sheetId="3" r:id="rId3"/>
    <sheet name="03 · Top 30" sheetId="4" r:id="rId4"/>
    <sheet name="04 · Pipeline HubSpot" sheetId="5" r:id="rId5"/>
    <sheet name="05 · Contacts HubSpot" sheetId="6" r:id="rId6"/>
    <sheet name="06 · Benchmark concurrents" sheetId="7" r:id="rId7"/>
    <sheet name="07 · Agences partenaires" sheetId="8" r:id="rId8"/>
    <sheet name="08 · Fidélisation" sheetId="9" r:id="rId9"/>
    <sheet name="09 · Groupes reportés" sheetId="10" r:id="rId10"/>
    <sheet name="10 · Réseau" sheetId="11" r:id="rId11"/>
    <sheet name="11 · Erasmus" sheetId="12" r:id="rId12"/>
  </sheets>
  <definedNames>
    <definedName name="_xlnm._FilterDatabase" localSheetId="2" hidden="1">'02 · Établissements'!$B$9:$Y$129</definedName>
    <definedName name="_xlnm._FilterDatabase" localSheetId="3" hidden="1">'03 · Top 30'!$B$9:$J$39</definedName>
    <definedName name="_xlnm._FilterDatabase" localSheetId="5" hidden="1">'05 · Contacts HubSpot'!$B$9:$I$15</definedName>
    <definedName name="_xlnm._FilterDatabase" localSheetId="6" hidden="1">'06 · Benchmark concurrents'!$B$9:$L$58</definedName>
    <definedName name="_xlnm._FilterDatabase" localSheetId="8" hidden="1">'08 · Fidélisation'!$B$9:$I$85</definedName>
    <definedName name="_xlnm._FilterDatabase" localSheetId="9" hidden="1">'09 · Groupes reportés'!$B$9:$J$43</definedName>
    <definedName name="_xlnm._FilterDatabase" localSheetId="10" hidden="1">'10 · Réseau'!$B$9:$L$10</definedName>
    <definedName name="_xlnm._FilterDatabase" localSheetId="11" hidden="1">'11 · Erasmus'!$B$9:$C$34</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44" i="10" l="1"/>
  <c r="D86" i="9"/>
  <c r="E12" i="5"/>
  <c r="D12" i="5"/>
  <c r="L33" i="4"/>
  <c r="M33" i="4" s="1"/>
  <c r="L32" i="4"/>
  <c r="M32" i="4" s="1"/>
  <c r="L31" i="4"/>
  <c r="M31" i="4" s="1"/>
  <c r="L30" i="4"/>
  <c r="M30" i="4" s="1"/>
  <c r="L29" i="4"/>
  <c r="M29" i="4" s="1"/>
  <c r="L28" i="4"/>
  <c r="M28" i="4" s="1"/>
  <c r="L27" i="4"/>
  <c r="M27" i="4" s="1"/>
  <c r="L26" i="4"/>
  <c r="M26" i="4" s="1"/>
  <c r="L25" i="4"/>
  <c r="M25" i="4" s="1"/>
  <c r="L24" i="4"/>
  <c r="M24" i="4" s="1"/>
  <c r="L23" i="4"/>
  <c r="M23" i="4" s="1"/>
  <c r="L22" i="4"/>
  <c r="M22" i="4" s="1"/>
  <c r="L21" i="4"/>
  <c r="M21" i="4" s="1"/>
  <c r="L20" i="4"/>
  <c r="M20" i="4" s="1"/>
  <c r="L19" i="4"/>
  <c r="M19" i="4" s="1"/>
  <c r="L18" i="4"/>
  <c r="M18" i="4" s="1"/>
  <c r="L17" i="4"/>
  <c r="M17" i="4" s="1"/>
  <c r="L16" i="4"/>
  <c r="M16" i="4" s="1"/>
  <c r="L15" i="4"/>
  <c r="M15" i="4" s="1"/>
  <c r="L14" i="4"/>
  <c r="M14" i="4" s="1"/>
  <c r="L13" i="4"/>
  <c r="M13" i="4" s="1"/>
  <c r="L12" i="4"/>
  <c r="M12" i="4" s="1"/>
  <c r="L11" i="4"/>
  <c r="M11" i="4" s="1"/>
  <c r="L10" i="4"/>
  <c r="M10" i="4" s="1"/>
  <c r="Z129" i="3"/>
  <c r="X129" i="3"/>
  <c r="Z128" i="3"/>
  <c r="X128" i="3"/>
  <c r="Z127" i="3"/>
  <c r="X127" i="3"/>
  <c r="Z126" i="3"/>
  <c r="X126" i="3"/>
  <c r="Z125" i="3"/>
  <c r="X125" i="3"/>
  <c r="Z124" i="3"/>
  <c r="X124" i="3"/>
  <c r="Z123" i="3"/>
  <c r="X123" i="3"/>
  <c r="Z122" i="3"/>
  <c r="X122" i="3"/>
  <c r="Z121" i="3"/>
  <c r="X121" i="3"/>
  <c r="Z120" i="3"/>
  <c r="X120" i="3"/>
  <c r="Z119" i="3"/>
  <c r="X119" i="3"/>
  <c r="Z118" i="3"/>
  <c r="X118" i="3"/>
  <c r="Z117" i="3"/>
  <c r="X117" i="3"/>
  <c r="Z116" i="3"/>
  <c r="X116" i="3"/>
  <c r="Z115" i="3"/>
  <c r="X115" i="3"/>
  <c r="Z114" i="3"/>
  <c r="X114" i="3"/>
  <c r="Z113" i="3"/>
  <c r="X113" i="3"/>
  <c r="Z112" i="3"/>
  <c r="X112" i="3"/>
  <c r="Z111" i="3"/>
  <c r="X111" i="3"/>
  <c r="Z110" i="3"/>
  <c r="X110" i="3"/>
  <c r="Z109" i="3"/>
  <c r="X109" i="3"/>
  <c r="Z108" i="3"/>
  <c r="X108" i="3"/>
  <c r="Z107" i="3"/>
  <c r="X107" i="3"/>
  <c r="Z106" i="3"/>
  <c r="X106" i="3"/>
  <c r="Z105" i="3"/>
  <c r="X105" i="3"/>
  <c r="Z104" i="3"/>
  <c r="X104" i="3"/>
  <c r="Z103" i="3"/>
  <c r="X103" i="3"/>
  <c r="Z102" i="3"/>
  <c r="X102" i="3"/>
  <c r="Z101" i="3"/>
  <c r="X101" i="3"/>
  <c r="Z100" i="3"/>
  <c r="X100" i="3"/>
  <c r="Z99" i="3"/>
  <c r="X99" i="3"/>
  <c r="Z98" i="3"/>
  <c r="X98" i="3"/>
  <c r="Z97" i="3"/>
  <c r="X97" i="3"/>
  <c r="Z96" i="3"/>
  <c r="X96" i="3"/>
  <c r="Z95" i="3"/>
  <c r="X95" i="3"/>
  <c r="Z94" i="3"/>
  <c r="X94" i="3"/>
  <c r="Z93" i="3"/>
  <c r="X93" i="3"/>
  <c r="Z92" i="3"/>
  <c r="X92" i="3"/>
  <c r="Z91" i="3"/>
  <c r="X91" i="3"/>
  <c r="Z90" i="3"/>
  <c r="X90" i="3"/>
  <c r="Z89" i="3"/>
  <c r="X89" i="3"/>
  <c r="Z88" i="3"/>
  <c r="X88" i="3"/>
  <c r="Z87" i="3"/>
  <c r="X87" i="3"/>
  <c r="Z86" i="3"/>
  <c r="X86" i="3"/>
  <c r="Z85" i="3"/>
  <c r="X85" i="3"/>
  <c r="Z84" i="3"/>
  <c r="X84" i="3"/>
  <c r="Z83" i="3"/>
  <c r="X83" i="3"/>
  <c r="Z82" i="3"/>
  <c r="X82" i="3"/>
  <c r="Z81" i="3"/>
  <c r="X81" i="3"/>
  <c r="Z80" i="3"/>
  <c r="X80" i="3"/>
  <c r="Z79" i="3"/>
  <c r="X79" i="3"/>
  <c r="Z78" i="3"/>
  <c r="X78" i="3"/>
  <c r="Z77" i="3"/>
  <c r="X77" i="3"/>
  <c r="Z76" i="3"/>
  <c r="X76" i="3"/>
  <c r="Z75" i="3"/>
  <c r="X75" i="3"/>
  <c r="Z74" i="3"/>
  <c r="X74" i="3"/>
  <c r="Z73" i="3"/>
  <c r="X73" i="3"/>
  <c r="Z72" i="3"/>
  <c r="X72" i="3"/>
  <c r="Z71" i="3"/>
  <c r="X71" i="3"/>
  <c r="Z70" i="3"/>
  <c r="X70" i="3"/>
  <c r="Z69" i="3"/>
  <c r="X69" i="3"/>
  <c r="Z68" i="3"/>
  <c r="X68" i="3"/>
  <c r="Z67" i="3"/>
  <c r="X67" i="3"/>
  <c r="Z66" i="3"/>
  <c r="X66" i="3"/>
  <c r="Z65" i="3"/>
  <c r="X65" i="3"/>
  <c r="Z64" i="3"/>
  <c r="X64" i="3"/>
  <c r="Z63" i="3"/>
  <c r="X63" i="3"/>
  <c r="Z62" i="3"/>
  <c r="X62" i="3"/>
  <c r="Z61" i="3"/>
  <c r="X61" i="3"/>
  <c r="Z60" i="3"/>
  <c r="X60" i="3"/>
  <c r="Z59" i="3"/>
  <c r="X59" i="3"/>
  <c r="Z58" i="3"/>
  <c r="X58" i="3"/>
  <c r="Z57" i="3"/>
  <c r="X57" i="3"/>
  <c r="Z56" i="3"/>
  <c r="X56" i="3"/>
  <c r="Z55" i="3"/>
  <c r="X55" i="3"/>
  <c r="Z54" i="3"/>
  <c r="X54" i="3"/>
  <c r="Z53" i="3"/>
  <c r="X53" i="3"/>
  <c r="Z52" i="3"/>
  <c r="X52" i="3"/>
  <c r="Z51" i="3"/>
  <c r="X51" i="3"/>
  <c r="Z50" i="3"/>
  <c r="X50" i="3"/>
  <c r="Z49" i="3"/>
  <c r="X49" i="3"/>
  <c r="Z48" i="3"/>
  <c r="X48" i="3"/>
  <c r="Z47" i="3"/>
  <c r="X47" i="3"/>
  <c r="Z46" i="3"/>
  <c r="X46" i="3"/>
  <c r="Z45" i="3"/>
  <c r="X45" i="3"/>
  <c r="Z44" i="3"/>
  <c r="X44" i="3"/>
  <c r="Z43" i="3"/>
  <c r="X43" i="3"/>
  <c r="Z42" i="3"/>
  <c r="X42" i="3"/>
  <c r="Z41" i="3"/>
  <c r="X41" i="3"/>
  <c r="Z40" i="3"/>
  <c r="X40" i="3"/>
  <c r="Z39" i="3"/>
  <c r="X39" i="3"/>
  <c r="Z38" i="3"/>
  <c r="X38" i="3"/>
  <c r="Z37" i="3"/>
  <c r="X37" i="3"/>
  <c r="Z36" i="3"/>
  <c r="X36" i="3"/>
  <c r="Z35" i="3"/>
  <c r="X35" i="3"/>
  <c r="Z34" i="3"/>
  <c r="X34" i="3"/>
  <c r="Z33" i="3"/>
  <c r="X33" i="3"/>
  <c r="Z32" i="3"/>
  <c r="X32" i="3"/>
  <c r="Z31" i="3"/>
  <c r="X31" i="3"/>
  <c r="Z30" i="3"/>
  <c r="X30" i="3"/>
  <c r="Z29" i="3"/>
  <c r="X29" i="3"/>
  <c r="Z28" i="3"/>
  <c r="X28" i="3"/>
  <c r="Z27" i="3"/>
  <c r="X27" i="3"/>
  <c r="Z26" i="3"/>
  <c r="X26" i="3"/>
  <c r="Z25" i="3"/>
  <c r="X25" i="3"/>
  <c r="Z24" i="3"/>
  <c r="X24" i="3"/>
  <c r="Z23" i="3"/>
  <c r="X23" i="3"/>
  <c r="Z22" i="3"/>
  <c r="X22" i="3"/>
  <c r="Z21" i="3"/>
  <c r="X21" i="3"/>
  <c r="Z20" i="3"/>
  <c r="X20" i="3"/>
  <c r="Z19" i="3"/>
  <c r="X19" i="3"/>
  <c r="Z18" i="3"/>
  <c r="X18" i="3"/>
  <c r="Z17" i="3"/>
  <c r="X17" i="3"/>
  <c r="Z16" i="3"/>
  <c r="X16" i="3"/>
  <c r="Z15" i="3"/>
  <c r="X15" i="3"/>
  <c r="C25" i="2" s="1"/>
  <c r="Z14" i="3"/>
  <c r="X14" i="3"/>
  <c r="Z13" i="3"/>
  <c r="X13" i="3"/>
  <c r="Z12" i="3"/>
  <c r="X12" i="3"/>
  <c r="Z11" i="3"/>
  <c r="X11" i="3"/>
  <c r="D25" i="2" s="1"/>
  <c r="Z10" i="3"/>
  <c r="L37" i="4" s="1"/>
  <c r="M37" i="4" s="1"/>
  <c r="X10" i="3"/>
  <c r="E34" i="2"/>
  <c r="E33" i="2"/>
  <c r="E32" i="2"/>
  <c r="E31" i="2"/>
  <c r="E30" i="2"/>
  <c r="J29" i="2"/>
  <c r="J28" i="2"/>
  <c r="J27" i="2"/>
  <c r="J26" i="2"/>
  <c r="J25" i="2"/>
  <c r="E25" i="2"/>
  <c r="B25" i="2"/>
  <c r="J24" i="2"/>
  <c r="J23" i="2"/>
  <c r="J22" i="2"/>
  <c r="J21" i="2"/>
  <c r="E16" i="2"/>
  <c r="E11" i="1"/>
  <c r="D11" i="1"/>
  <c r="B11" i="1"/>
  <c r="J26" i="4" l="1"/>
  <c r="H26" i="4"/>
  <c r="G26" i="4"/>
  <c r="F26" i="4"/>
  <c r="E26" i="4"/>
  <c r="D26" i="4"/>
  <c r="C26" i="4"/>
  <c r="I26" i="4"/>
  <c r="D27" i="4"/>
  <c r="J27" i="4"/>
  <c r="I27" i="4"/>
  <c r="H27" i="4"/>
  <c r="G27" i="4"/>
  <c r="C27" i="4"/>
  <c r="F27" i="4"/>
  <c r="E27" i="4"/>
  <c r="J14" i="4"/>
  <c r="H14" i="4"/>
  <c r="G14" i="4"/>
  <c r="F14" i="4"/>
  <c r="E14" i="4"/>
  <c r="D14" i="4"/>
  <c r="C14" i="4"/>
  <c r="I14" i="4"/>
  <c r="D15" i="4"/>
  <c r="J15" i="4"/>
  <c r="I15" i="4"/>
  <c r="H15" i="4"/>
  <c r="G15" i="4"/>
  <c r="F15" i="4"/>
  <c r="E15" i="4"/>
  <c r="C15" i="4"/>
  <c r="F16" i="4"/>
  <c r="D16" i="4"/>
  <c r="C16" i="4"/>
  <c r="J16" i="4"/>
  <c r="I16" i="4"/>
  <c r="E16" i="4"/>
  <c r="H16" i="4"/>
  <c r="G16" i="4"/>
  <c r="F28" i="4"/>
  <c r="D28" i="4"/>
  <c r="C28" i="4"/>
  <c r="J28" i="4"/>
  <c r="I28" i="4"/>
  <c r="H28" i="4"/>
  <c r="G28" i="4"/>
  <c r="E28" i="4"/>
  <c r="H29" i="4"/>
  <c r="F29" i="4"/>
  <c r="E29" i="4"/>
  <c r="D29" i="4"/>
  <c r="J29" i="4"/>
  <c r="I29" i="4"/>
  <c r="G29" i="4"/>
  <c r="C29" i="4"/>
  <c r="J30" i="4"/>
  <c r="H30" i="4"/>
  <c r="G30" i="4"/>
  <c r="F30" i="4"/>
  <c r="D30" i="4"/>
  <c r="C30" i="4"/>
  <c r="I30" i="4"/>
  <c r="E30" i="4"/>
  <c r="J18" i="4"/>
  <c r="H18" i="4"/>
  <c r="G18" i="4"/>
  <c r="F18" i="4"/>
  <c r="D18" i="4"/>
  <c r="C18" i="4"/>
  <c r="I18" i="4"/>
  <c r="E18" i="4"/>
  <c r="J19" i="4"/>
  <c r="I19" i="4"/>
  <c r="H19" i="4"/>
  <c r="F19" i="4"/>
  <c r="E19" i="4"/>
  <c r="D19" i="4"/>
  <c r="C19" i="4"/>
  <c r="G19" i="4"/>
  <c r="J31" i="4"/>
  <c r="I31" i="4"/>
  <c r="H31" i="4"/>
  <c r="F31" i="4"/>
  <c r="E31" i="4"/>
  <c r="D31" i="4"/>
  <c r="C31" i="4"/>
  <c r="G31" i="4"/>
  <c r="J20" i="4"/>
  <c r="H20" i="4"/>
  <c r="G20" i="4"/>
  <c r="F20" i="4"/>
  <c r="E20" i="4"/>
  <c r="D20" i="4"/>
  <c r="C20" i="4"/>
  <c r="I20" i="4"/>
  <c r="J32" i="4"/>
  <c r="H32" i="4"/>
  <c r="G32" i="4"/>
  <c r="F32" i="4"/>
  <c r="E32" i="4"/>
  <c r="D32" i="4"/>
  <c r="C32" i="4"/>
  <c r="I32" i="4"/>
  <c r="H17" i="4"/>
  <c r="F17" i="4"/>
  <c r="E17" i="4"/>
  <c r="D17" i="4"/>
  <c r="J17" i="4"/>
  <c r="I17" i="4"/>
  <c r="G17" i="4"/>
  <c r="C17" i="4"/>
  <c r="D21" i="4"/>
  <c r="J21" i="4"/>
  <c r="I21" i="4"/>
  <c r="H21" i="4"/>
  <c r="G21" i="4"/>
  <c r="C21" i="4"/>
  <c r="F21" i="4"/>
  <c r="E21" i="4"/>
  <c r="D33" i="4"/>
  <c r="J33" i="4"/>
  <c r="I33" i="4"/>
  <c r="H33" i="4"/>
  <c r="G33" i="4"/>
  <c r="F33" i="4"/>
  <c r="E33" i="4"/>
  <c r="C33" i="4"/>
  <c r="F10" i="4"/>
  <c r="D10" i="4"/>
  <c r="C10" i="4"/>
  <c r="J10" i="4"/>
  <c r="I10" i="4"/>
  <c r="E10" i="4"/>
  <c r="H10" i="4"/>
  <c r="G10" i="4"/>
  <c r="F22" i="4"/>
  <c r="D22" i="4"/>
  <c r="C22" i="4"/>
  <c r="J22" i="4"/>
  <c r="I22" i="4"/>
  <c r="H22" i="4"/>
  <c r="G22" i="4"/>
  <c r="E22" i="4"/>
  <c r="H23" i="4"/>
  <c r="F23" i="4"/>
  <c r="E23" i="4"/>
  <c r="D23" i="4"/>
  <c r="G23" i="4"/>
  <c r="J23" i="4"/>
  <c r="I23" i="4"/>
  <c r="C23" i="4"/>
  <c r="J12" i="4"/>
  <c r="H12" i="4"/>
  <c r="G12" i="4"/>
  <c r="F12" i="4"/>
  <c r="D12" i="4"/>
  <c r="C12" i="4"/>
  <c r="I12" i="4"/>
  <c r="E12" i="4"/>
  <c r="J24" i="4"/>
  <c r="H24" i="4"/>
  <c r="G24" i="4"/>
  <c r="F24" i="4"/>
  <c r="D24" i="4"/>
  <c r="C24" i="4"/>
  <c r="I24" i="4"/>
  <c r="E24" i="4"/>
  <c r="J37" i="4"/>
  <c r="I37" i="4"/>
  <c r="H37" i="4"/>
  <c r="F37" i="4"/>
  <c r="E37" i="4"/>
  <c r="D37" i="4"/>
  <c r="C37" i="4"/>
  <c r="G37" i="4"/>
  <c r="H11" i="4"/>
  <c r="F11" i="4"/>
  <c r="E11" i="4"/>
  <c r="D11" i="4"/>
  <c r="J11" i="4"/>
  <c r="I11" i="4"/>
  <c r="G11" i="4"/>
  <c r="C11" i="4"/>
  <c r="J13" i="4"/>
  <c r="I13" i="4"/>
  <c r="H13" i="4"/>
  <c r="F13" i="4"/>
  <c r="E13" i="4"/>
  <c r="D13" i="4"/>
  <c r="C13" i="4"/>
  <c r="G13" i="4"/>
  <c r="J25" i="4"/>
  <c r="I25" i="4"/>
  <c r="H25" i="4"/>
  <c r="F25" i="4"/>
  <c r="E25" i="4"/>
  <c r="D25" i="4"/>
  <c r="C25" i="4"/>
  <c r="G25" i="4"/>
  <c r="L36" i="4"/>
  <c r="M36" i="4" s="1"/>
  <c r="L35" i="4"/>
  <c r="M35" i="4" s="1"/>
  <c r="C11" i="1"/>
  <c r="L34" i="4"/>
  <c r="M34" i="4" s="1"/>
  <c r="L39" i="4"/>
  <c r="M39" i="4" s="1"/>
  <c r="L38" i="4"/>
  <c r="M38" i="4" s="1"/>
  <c r="F34" i="4" l="1"/>
  <c r="D34" i="4"/>
  <c r="C34" i="4"/>
  <c r="J34" i="4"/>
  <c r="I34" i="4"/>
  <c r="H34" i="4"/>
  <c r="G34" i="4"/>
  <c r="E34" i="4"/>
  <c r="J36" i="4"/>
  <c r="I36" i="4"/>
  <c r="H36" i="4"/>
  <c r="G36" i="4"/>
  <c r="F36" i="4"/>
  <c r="D36" i="4"/>
  <c r="C36" i="4"/>
  <c r="E36" i="4"/>
  <c r="H35" i="4"/>
  <c r="F35" i="4"/>
  <c r="E35" i="4"/>
  <c r="D35" i="4"/>
  <c r="J35" i="4"/>
  <c r="I35" i="4"/>
  <c r="G35" i="4"/>
  <c r="C35" i="4"/>
  <c r="J38" i="4"/>
  <c r="H38" i="4"/>
  <c r="G38" i="4"/>
  <c r="F38" i="4"/>
  <c r="E38" i="4"/>
  <c r="D38" i="4"/>
  <c r="I38" i="4"/>
  <c r="C38" i="4"/>
  <c r="D39" i="4"/>
  <c r="C39" i="4"/>
  <c r="J39" i="4"/>
  <c r="I39" i="4"/>
  <c r="H39" i="4"/>
  <c r="G39" i="4"/>
  <c r="F39" i="4"/>
  <c r="E3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W10" authorId="0" shapeId="0" xr:uid="{00000000-0006-0000-0200-000001000000}">
      <text>
        <r>
          <rPr>
            <sz val="10"/>
            <rFont val="Arial"/>
            <family val="2"/>
          </rPr>
          <t>Nombre de signaux terrain confirmés. Pré-rempli par un proxy (signal francophone + deal au CRM + contact rattaché) — à confirmer par le mandataire. Priorité A exige score&gt;=24 ET signaux&gt;=2.</t>
        </r>
      </text>
    </comment>
  </commentList>
</comments>
</file>

<file path=xl/sharedStrings.xml><?xml version="1.0" encoding="utf-8"?>
<sst xmlns="http://schemas.openxmlformats.org/spreadsheetml/2006/main" count="3462" uniqueCount="1428">
  <si>
    <t>CARTOGRAPHIE ROUMANIE 2026</t>
  </si>
  <si>
    <t>Lisez-moi</t>
  </si>
  <si>
    <t>Comment lire et utiliser cette cartographie : conventions, navigation, règle d'or des données et score de priorité.</t>
  </si>
  <si>
    <t>« Apprendre de tous, savoir ensemble. »</t>
  </si>
  <si>
    <t>— Signature Francophonia</t>
  </si>
  <si>
    <t>EN BREF</t>
  </si>
  <si>
    <t>Établissements qualifiés</t>
  </si>
  <si>
    <t>Priorité A</t>
  </si>
  <si>
    <t>Règle d'or respectée</t>
  </si>
  <si>
    <t>Score moyen /30</t>
  </si>
  <si>
    <t>LES ONGLETS</t>
  </si>
  <si>
    <t>00</t>
  </si>
  <si>
    <t>Conventions, navigation, règle d'or, score</t>
  </si>
  <si>
    <t>01</t>
  </si>
  <si>
    <t>Tableau de bord</t>
  </si>
  <si>
    <t>Le pilotage du pays en une vue</t>
  </si>
  <si>
    <t>02</t>
  </si>
  <si>
    <t>Établissements</t>
  </si>
  <si>
    <t>Cœur opérationnel — descriptif, matching, score</t>
  </si>
  <si>
    <t>03</t>
  </si>
  <si>
    <t>Top 30</t>
  </si>
  <si>
    <t>Les priorités triées par score</t>
  </si>
  <si>
    <t>04</t>
  </si>
  <si>
    <t>Pipeline HubSpot</t>
  </si>
  <si>
    <t>Photographie des transactions en cours</t>
  </si>
  <si>
    <t>05</t>
  </si>
  <si>
    <t>Contacts HubSpot</t>
  </si>
  <si>
    <t>Contacts rattachés au pays</t>
  </si>
  <si>
    <t>06</t>
  </si>
  <si>
    <t>Benchmark concurrents</t>
  </si>
  <si>
    <t>Concurrents lus sur 12 dimensions</t>
  </si>
  <si>
    <t>07</t>
  </si>
  <si>
    <t>Agences partenaires</t>
  </si>
  <si>
    <t>Agences qui peuvent nous envoyer des groupes</t>
  </si>
  <si>
    <t>08</t>
  </si>
  <si>
    <t>Fidélisation</t>
  </si>
  <si>
    <t>Groupes déjà venus, à réactiver</t>
  </si>
  <si>
    <t>09</t>
  </si>
  <si>
    <t>Groupes reportés</t>
  </si>
  <si>
    <t>Transactions reportées, à relancer</t>
  </si>
  <si>
    <t>10</t>
  </si>
  <si>
    <t>Réseau</t>
  </si>
  <si>
    <t>Qui couvre quel territoire, zones blanches</t>
  </si>
  <si>
    <t>11</t>
  </si>
  <si>
    <t>Erasmus</t>
  </si>
  <si>
    <t>Établissements accrédités</t>
  </si>
  <si>
    <t>RÈGLE D'OR DES DONNÉES</t>
  </si>
  <si>
    <t>Une ligne ne compte que si elle porte les trois : (1) nom complet · (2) contact direct (email institutionnel et/ou téléphone) · (3) adresse postale ou site web vérifiable. Sans ces trois, la ligne est écartée. Les annonces de volumétrie ne portent que sur la Catégorie A.</t>
  </si>
  <si>
    <t>LE SCORE DE PRIORITÉ — /30</t>
  </si>
  <si>
    <t>Stratégique /10</t>
  </si>
  <si>
    <t>Signaux francophones et taille : section/label francophone, accréditation Erasmus+, filière linguistique.</t>
  </si>
  <si>
    <t>Opérationnel /10</t>
  </si>
  <si>
    <t>Complétude des coordonnées : email, téléphone, adresse, site web.</t>
  </si>
  <si>
    <t>Commercial /10</t>
  </si>
  <si>
    <t>Maturité commerciale : programme adapté identifié, deal et contact déjà au CRM.</t>
  </si>
  <si>
    <t>Total ≥ 24/30 ET au moins 2 signaux terrain confirmés (le score seul ne suffit jamais).</t>
  </si>
  <si>
    <t>Les scores /30 sont PORTÉS depuis la cartographie Roumanie validée (passe de réalignement de forme — pas de re-qualification). La priorité est recalculée par formule selon la règle skill (A = ≥24 ET ≥2 signaux terrain). Les signaux terrain sont un proxy (signal francophone + deal CRM + contact rattaché), à confirmer par Constantin.</t>
  </si>
  <si>
    <t>CONVENTIONS</t>
  </si>
  <si>
    <t>Toponymes</t>
  </si>
  <si>
    <t>Forme locale roumaine (București, Cluj-Napoca, Iași, Timișoara…).</t>
  </si>
  <si>
    <t>Fiabilité</t>
  </si>
  <si>
    <t>Vérifié · Probable · À vérifier · Hypothèse.</t>
  </si>
  <si>
    <t>Filtrer / trier</t>
  </si>
  <si>
    <t>Cliquer les boutons en tête de colonne des onglets de données.</t>
  </si>
  <si>
    <t>Francophonia · 4 avenue Emilia, 06000 Nice · francophonia.com — Cartographie Roumanie 2026</t>
  </si>
  <si>
    <t>CARTOGRAPHIE ROUMANIE 2026 · PILOTAGE</t>
  </si>
  <si>
    <t>Ce que montre cet onglet : le pilotage du pays en une vue. À quoi il sert : voir où agir cette semaine. Les blocs établissements se recalculent depuis l'onglet Établissements.</t>
  </si>
  <si>
    <t>« De la promesse à la méthode. »</t>
  </si>
  <si>
    <t>— Cap Francophonia 2026</t>
  </si>
  <si>
    <t>BLOC 1 — CAP PAYS</t>
  </si>
  <si>
    <t>BLOC 4 — RÉSEAU</t>
  </si>
  <si>
    <t>CA gagné N-1</t>
  </si>
  <si>
    <t>Cap / cible 2026</t>
  </si>
  <si>
    <t>CA gagné à date</t>
  </si>
  <si>
    <t>Marge cible</t>
  </si>
  <si>
    <t>Mandataires actifs</t>
  </si>
  <si>
    <t>Ambassadeurs</t>
  </si>
  <si>
    <t>Constantin — mandataire unique Roumanie (1er cercle, statut hybride). 1 ambassadrice « Allumer les étoiles » (représentante Unesco). Plan cap pays : densifier le réseau. Zones blanches à arbitrer avec Constantin.</t>
  </si>
  <si>
    <t>BLOC 2 — PIPELINE CHAUD  (Fidélisation 08 + Reportés 09)</t>
  </si>
  <si>
    <t>Pipeline chaud total</t>
  </si>
  <si>
    <t>Groupes à fidéliser (08)</t>
  </si>
  <si>
    <t>Groupes reportés à relancer (09)</t>
  </si>
  <si>
    <t>Pipeline chaud = Fidélisation (08) + Reportés (09), source-vérifié sur les onglets = 521 876 € / 110 transactions (299 796 € + 222 080 €). L'ancien Dashboard affichait 394 533 € / 49 (base actif+reportés, hors définition skill). Le « 789 066 € » de la note n'est reproductible sur aucune ligne du fichier.</t>
  </si>
  <si>
    <t>COUVERTURE PAR RÉGION</t>
  </si>
  <si>
    <t>Région</t>
  </si>
  <si>
    <t>Étab.</t>
  </si>
  <si>
    <t>Sud — București / Ilfov</t>
  </si>
  <si>
    <t>Centre-Nord — Transylvanie</t>
  </si>
  <si>
    <t>BLOC 3 — PROSPECTION FROIDE</t>
  </si>
  <si>
    <t>Nord-Est — Moldavie roumaine</t>
  </si>
  <si>
    <t>Ouest — Banat</t>
  </si>
  <si>
    <t>Centre — Transylvanie</t>
  </si>
  <si>
    <t>Priorité B</t>
  </si>
  <si>
    <t>Sud-Est — Dobrogea</t>
  </si>
  <si>
    <t>Sud — Munténie</t>
  </si>
  <si>
    <t>Sud — Munténie est / Prahova</t>
  </si>
  <si>
    <t>COMPLÉTUDE — RÈGLE D'OR</t>
  </si>
  <si>
    <t>Nord — Bucovine</t>
  </si>
  <si>
    <t>Email institutionnel</t>
  </si>
  <si>
    <t>Téléphone</t>
  </si>
  <si>
    <t>Adresse postale</t>
  </si>
  <si>
    <t>Site web</t>
  </si>
  <si>
    <t>Règle d'or (nom+contact+adresse)</t>
  </si>
  <si>
    <t>CARTOGRAPHIE ROUMANIE 2026 · DONNÉES</t>
  </si>
  <si>
    <t>Ce que montre cet onglet : tous les établissements qualifiés, leur descriptif, le matching avec nos programmes et leur score de priorité. À quoi il sert : choisir où agir, filtrer, trier.</t>
  </si>
  <si>
    <t>« Le pays de la langue française. »</t>
  </si>
  <si>
    <t>— Baseline Francophonia</t>
  </si>
  <si>
    <t>ID</t>
  </si>
  <si>
    <t>Nom complet</t>
  </si>
  <si>
    <t>Type</t>
  </si>
  <si>
    <t>Ville</t>
  </si>
  <si>
    <t>Direction / contact</t>
  </si>
  <si>
    <t>Signal francophone</t>
  </si>
  <si>
    <t>Erasmus+ / équiv.</t>
  </si>
  <si>
    <t>Descriptif / spécificité</t>
  </si>
  <si>
    <t>Programmes Francophonia (univers)</t>
  </si>
  <si>
    <t>Source(s)</t>
  </si>
  <si>
    <t>Statut HubSpot</t>
  </si>
  <si>
    <t>Deal existant</t>
  </si>
  <si>
    <t>Contact rattaché</t>
  </si>
  <si>
    <t>Mandataire affecté</t>
  </si>
  <si>
    <t>Score /30</t>
  </si>
  <si>
    <t>Signaux terrain</t>
  </si>
  <si>
    <t>Priorité</t>
  </si>
  <si>
    <t>Action recommandée</t>
  </si>
  <si>
    <t>_rang</t>
  </si>
  <si>
    <t>ROU-001</t>
  </si>
  <si>
    <t>Institut français de Roumanie — Bucarest</t>
  </si>
  <si>
    <t>Institut français</t>
  </si>
  <si>
    <t>București</t>
  </si>
  <si>
    <t>Bd. Dacia 77, 020051 București</t>
  </si>
  <si>
    <t>+40 21 305 7000</t>
  </si>
  <si>
    <t>bucuresti@institutfrancais.ro</t>
  </si>
  <si>
    <t>institutfrancais.ro</t>
  </si>
  <si>
    <t>Siège IFR — pivot francophone national, partenaire historique Francophonia potentiel</t>
  </si>
  <si>
    <t>UDF + EELA + SCL</t>
  </si>
  <si>
    <t>[V]</t>
  </si>
  <si>
    <t>institutfrancais.ro (site officiel)</t>
  </si>
  <si>
    <t>Lead qualifié par l'équipe développement</t>
  </si>
  <si>
    <t>OUI — voir onglets 04/10/11</t>
  </si>
  <si>
    <t>À identifier en S4</t>
  </si>
  <si>
    <t>Constantin</t>
  </si>
  <si>
    <t>Investigation S3b — historique partenariat + activation UDF</t>
  </si>
  <si>
    <t>ROU-002</t>
  </si>
  <si>
    <t>Institut français de Roumanie — Cluj-Napoca</t>
  </si>
  <si>
    <t>Cluj-Napoca</t>
  </si>
  <si>
    <t>Str. I.C. Brătianu 22, 400079 Cluj-Napoca</t>
  </si>
  <si>
    <t>+40 264 597 595</t>
  </si>
  <si>
    <t>cluj@institutfrancais.ro</t>
  </si>
  <si>
    <t>institutfrancais-cluj.ro</t>
  </si>
  <si>
    <t>Antenne IFR — pivot francophone régional Transylvanie, axe UBB-UTCN</t>
  </si>
  <si>
    <t>Pas dans CRM</t>
  </si>
  <si>
    <t>NON</t>
  </si>
  <si>
    <t>—</t>
  </si>
  <si>
    <t>Investigation S3b</t>
  </si>
  <si>
    <t>ROU-003</t>
  </si>
  <si>
    <t>Institut français de Roumanie — Iași</t>
  </si>
  <si>
    <t>Iași</t>
  </si>
  <si>
    <t>Bd. Carol I 26, 700507 Iași</t>
  </si>
  <si>
    <t>+40 232 267 637</t>
  </si>
  <si>
    <t>iasi@institutfrancais.ro</t>
  </si>
  <si>
    <t>institutfrancais-iasi.ro</t>
  </si>
  <si>
    <t>Antenne IFR — pivot francophone Moldavie roumaine, axe UAIC-UMF</t>
  </si>
  <si>
    <t>ROU-004</t>
  </si>
  <si>
    <t>Institut français de Roumanie — Timișoara</t>
  </si>
  <si>
    <t>Timișoara</t>
  </si>
  <si>
    <t>Bd. C.D. Loga 46, 300020 Timișoara</t>
  </si>
  <si>
    <t>+40 256 491 593</t>
  </si>
  <si>
    <t>timisoara@institutfrancais.ro</t>
  </si>
  <si>
    <t>institutfrancais-timisoara.ro</t>
  </si>
  <si>
    <t>Antenne IFR — pivot francophone Banat, axe UVT-UPT</t>
  </si>
  <si>
    <t>ROU-005</t>
  </si>
  <si>
    <t>Alliance française de Brașov</t>
  </si>
  <si>
    <t>Alliance française</t>
  </si>
  <si>
    <t>Brașov</t>
  </si>
  <si>
    <t>À consolider S3b par Constantin</t>
  </si>
  <si>
    <t>À consolider S3b</t>
  </si>
  <si>
    <t>alliancefrancaise-brasov.ro</t>
  </si>
  <si>
    <t>Relais francophone Transylvanie centrale</t>
  </si>
  <si>
    <t>UDF + SCL</t>
  </si>
  <si>
    <t>[P]</t>
  </si>
  <si>
    <t>alliancefrancaise-brasov.ro (à vérifier)</t>
  </si>
  <si>
    <t>Contact S3b via Constantin</t>
  </si>
  <si>
    <t>ROU-006</t>
  </si>
  <si>
    <t>Alliance française de Constanța</t>
  </si>
  <si>
    <t>Constanța</t>
  </si>
  <si>
    <t>alliancefrancaise-constanta.ro</t>
  </si>
  <si>
    <t>Relais francophone mer Noire</t>
  </si>
  <si>
    <t>alliancefrancaise-constanta.ro (à vérifier)</t>
  </si>
  <si>
    <t>ROU-007</t>
  </si>
  <si>
    <t>Alliance française de Pitești</t>
  </si>
  <si>
    <t>Pitești</t>
  </si>
  <si>
    <t>Relais francophone Munténie</t>
  </si>
  <si>
    <t>[AV]</t>
  </si>
  <si>
    <t>Référence brief S1 — à consolider</t>
  </si>
  <si>
    <t>ROU-008</t>
  </si>
  <si>
    <t>Alliance française de Ploiești</t>
  </si>
  <si>
    <t>Ploiești</t>
  </si>
  <si>
    <t>Relais francophone Prahova</t>
  </si>
  <si>
    <t>ROU-009</t>
  </si>
  <si>
    <t>Alliance française de Medgidia</t>
  </si>
  <si>
    <t>Medgidia</t>
  </si>
  <si>
    <t>Relais francophone Dobrogea</t>
  </si>
  <si>
    <t>ROU-010</t>
  </si>
  <si>
    <t>Alliance française de Suceava</t>
  </si>
  <si>
    <t>Suceava</t>
  </si>
  <si>
    <t>Relais francophone Bucovine</t>
  </si>
  <si>
    <t>ROU-011</t>
  </si>
  <si>
    <t>Universitatea din București (UB)</t>
  </si>
  <si>
    <t>Université</t>
  </si>
  <si>
    <t>Bd. Mihail Kogălniceanu 36-46, 050107 București</t>
  </si>
  <si>
    <t>+40 21 307 7300</t>
  </si>
  <si>
    <t>rectorat@unibuc.ro</t>
  </si>
  <si>
    <t>unibuc.ro</t>
  </si>
  <si>
    <t>Profil francophone</t>
  </si>
  <si>
    <t>Membre AUF, filière FLE Lettres + Sciences politiques francophones</t>
  </si>
  <si>
    <t>SCL + UDF + EELA</t>
  </si>
  <si>
    <t>unibuc.ro + auf.org</t>
  </si>
  <si>
    <t>Filière FLE à investiguer S3b</t>
  </si>
  <si>
    <t>ROU-012</t>
  </si>
  <si>
    <t>Universitatea Babeș-Bolyai (UBB) Cluj-Napoca</t>
  </si>
  <si>
    <t>Str. Mihail Kogălniceanu 1, 400084 Cluj-Napoca</t>
  </si>
  <si>
    <t>+40 264 405 300</t>
  </si>
  <si>
    <t>rector@ubbcluj.ro</t>
  </si>
  <si>
    <t>ubbcluj.ro</t>
  </si>
  <si>
    <t>Membre AUF, ligne francophone interdisciplinaire (Lettres + Sciences politiques + Théologie)</t>
  </si>
  <si>
    <t>ubbcluj.ro + auf.org</t>
  </si>
  <si>
    <t>ROU-013</t>
  </si>
  <si>
    <t>Universitatea Alexandru Ioan Cuza Iași (UAIC)</t>
  </si>
  <si>
    <t>Bd. Carol I 11, 700506 Iași</t>
  </si>
  <si>
    <t>+40 232 201 000</t>
  </si>
  <si>
    <t>rectorat@uaic.ro</t>
  </si>
  <si>
    <t>uaic.ro</t>
  </si>
  <si>
    <t>Membre AUF, filière FLE Lettres reconnue</t>
  </si>
  <si>
    <t>uaic.ro + auf.org</t>
  </si>
  <si>
    <t>Filière FLE active à investiguer S3b</t>
  </si>
  <si>
    <t>ROU-014</t>
  </si>
  <si>
    <t>Universitatea de Vest din Timișoara (UVT)</t>
  </si>
  <si>
    <t>Bd. V. Pârvan 4, 300223 Timișoara</t>
  </si>
  <si>
    <t>+40 256 592 100</t>
  </si>
  <si>
    <t>rectorat@e-uvt.ro</t>
  </si>
  <si>
    <t>uvt.ro</t>
  </si>
  <si>
    <t>Membre AUF, axe francophone Banat</t>
  </si>
  <si>
    <t>uvt.ro + auf.org</t>
  </si>
  <si>
    <t>Client</t>
  </si>
  <si>
    <t>ROU-015</t>
  </si>
  <si>
    <t>Academia de Studii Economice București (ASE)</t>
  </si>
  <si>
    <t>Piața Romană 6, 010374 București</t>
  </si>
  <si>
    <t>+40 21 319 1900</t>
  </si>
  <si>
    <t>rectorat@ase.ro</t>
  </si>
  <si>
    <t>ase.ro</t>
  </si>
  <si>
    <t>Membre AUF, programmes francophones gestion (MBA, écoles doctorales)</t>
  </si>
  <si>
    <t>SCL</t>
  </si>
  <si>
    <t>ase.ro + auf.org</t>
  </si>
  <si>
    <t>Filière francophone gestion à investiguer S3b</t>
  </si>
  <si>
    <t>ROU-016</t>
  </si>
  <si>
    <t>Universitatea Politehnica București (UPB)</t>
  </si>
  <si>
    <t>Splaiul Independenței 313, 060042 București</t>
  </si>
  <si>
    <t>+40 21 402 9100</t>
  </si>
  <si>
    <t>rector@upb.ro</t>
  </si>
  <si>
    <t>upb.ro</t>
  </si>
  <si>
    <t>Membre AUF, filière francophone ingénieurs</t>
  </si>
  <si>
    <t>upb.ro + auf.org</t>
  </si>
  <si>
    <t>Filière francophone ingénieurs à investiguer S3b</t>
  </si>
  <si>
    <t>ROU-017</t>
  </si>
  <si>
    <t>Universitatea Tehnică Cluj-Napoca (UTCN)</t>
  </si>
  <si>
    <t>Str. Memorandumului 28, 400114 Cluj-Napoca</t>
  </si>
  <si>
    <t>+40 264 401 200</t>
  </si>
  <si>
    <t>rector@utcluj.ro</t>
  </si>
  <si>
    <t>utcluj.ro</t>
  </si>
  <si>
    <t>utcluj.ro + auf.org</t>
  </si>
  <si>
    <t>ROU-018</t>
  </si>
  <si>
    <t>Universitatea Transilvania din Brașov</t>
  </si>
  <si>
    <t>Bd. Eroilor 29, 500036 Brașov</t>
  </si>
  <si>
    <t>+40 268 413 000</t>
  </si>
  <si>
    <t>rector@unitbv.ro</t>
  </si>
  <si>
    <t>unitbv.ro</t>
  </si>
  <si>
    <t>Membre AUF</t>
  </si>
  <si>
    <t>SCL + UDF</t>
  </si>
  <si>
    <t>unitbv.ro + auf.org</t>
  </si>
  <si>
    <t>ROU-019</t>
  </si>
  <si>
    <t>Universitatea Lucian Blaga din Sibiu (ULBS)</t>
  </si>
  <si>
    <t>Sibiu</t>
  </si>
  <si>
    <t>Centre — Transylvanie sud</t>
  </si>
  <si>
    <t>Bd. Victoriei 10, 550024 Sibiu</t>
  </si>
  <si>
    <t>+40 269 215 050</t>
  </si>
  <si>
    <t>rector@ulbsibiu.ro</t>
  </si>
  <si>
    <t>ulbsibiu.ro</t>
  </si>
  <si>
    <t>Membre AUF, axe francophone Lettres</t>
  </si>
  <si>
    <t>ulbsibiu.ro + auf.org</t>
  </si>
  <si>
    <t>ROU-020</t>
  </si>
  <si>
    <t>Universitatea din Craiova</t>
  </si>
  <si>
    <t>Craiova</t>
  </si>
  <si>
    <t>Sud — Olténie</t>
  </si>
  <si>
    <t>Str. A.I. Cuza 13, 200585 Craiova</t>
  </si>
  <si>
    <t>+40 251 414 398</t>
  </si>
  <si>
    <t>rectorat@ucv.ro</t>
  </si>
  <si>
    <t>ucv.ro</t>
  </si>
  <si>
    <t>Membre AUF, axe francophone Olténie</t>
  </si>
  <si>
    <t>ucv.ro + auf.org</t>
  </si>
  <si>
    <t>ROU-021</t>
  </si>
  <si>
    <t>UMF Carol Davila București</t>
  </si>
  <si>
    <t>Université filière médicale</t>
  </si>
  <si>
    <t>Bd. Eroii Sanitari 8, 050474 București</t>
  </si>
  <si>
    <t>+40 21 318 0719</t>
  </si>
  <si>
    <t>secretariat@umfcd.ro</t>
  </si>
  <si>
    <t>umfcd.ro</t>
  </si>
  <si>
    <t>Filière médicale francophone (5 villes brief S1) — public à fort potentiel mobilité Côte d'Azur</t>
  </si>
  <si>
    <t>Filière francophone à investiguer S3b — calendrier Erasmus médecine</t>
  </si>
  <si>
    <t>ROU-022</t>
  </si>
  <si>
    <t>UMF Iuliu Hațieganu Cluj-Napoca</t>
  </si>
  <si>
    <t>Str. Victor Babeș 8, 400012 Cluj-Napoca</t>
  </si>
  <si>
    <t>+40 264 597 256</t>
  </si>
  <si>
    <t>rectorat@umfcluj.ro</t>
  </si>
  <si>
    <t>umfcluj.ro</t>
  </si>
  <si>
    <t>Filière médicale francophone</t>
  </si>
  <si>
    <t>Filière francophone à investiguer S3b</t>
  </si>
  <si>
    <t>ROU-023</t>
  </si>
  <si>
    <t>UMF Grigore T. Popa Iași</t>
  </si>
  <si>
    <t>Str. Universității 16, 700115 Iași</t>
  </si>
  <si>
    <t>+40 232 301 600</t>
  </si>
  <si>
    <t>rectorat@umfiasi.ro</t>
  </si>
  <si>
    <t>umfiasi.ro</t>
  </si>
  <si>
    <t>ROU-024</t>
  </si>
  <si>
    <t>UMF Victor Babeș Timișoara</t>
  </si>
  <si>
    <t>Piața Eftimie Murgu 2, 300041 Timișoara</t>
  </si>
  <si>
    <t>+40 256 220 480</t>
  </si>
  <si>
    <t>secretariat@umft.ro</t>
  </si>
  <si>
    <t>umft.ro</t>
  </si>
  <si>
    <t>ROU-025</t>
  </si>
  <si>
    <t>UMF Craiova</t>
  </si>
  <si>
    <t>Str. Petru Rareș 2, 200349 Craiova</t>
  </si>
  <si>
    <t>+40 251 522 458</t>
  </si>
  <si>
    <t>secretariat@umfcv.ro</t>
  </si>
  <si>
    <t>umfcv.ro</t>
  </si>
  <si>
    <t>ROU-026</t>
  </si>
  <si>
    <t>Colegiul Național Sf. Sava</t>
  </si>
  <si>
    <t>Lycée bilingue francophone</t>
  </si>
  <si>
    <t>Str. General Berthelot 23, 010164 București</t>
  </si>
  <si>
    <t>sfsava.ro</t>
  </si>
  <si>
    <t>Lycée historique francophone Bucarest — référence nationale, section bilingue MEC</t>
  </si>
  <si>
    <t>SCL + SIP + EELA</t>
  </si>
  <si>
    <t>Cible prioritaire S3b</t>
  </si>
  <si>
    <t>ROU-027</t>
  </si>
  <si>
    <t>Colegiul Național Spiru Haret</t>
  </si>
  <si>
    <t>Str. Italiană 17, 020976 București</t>
  </si>
  <si>
    <t>spiruharet-bucuresti.ro</t>
  </si>
  <si>
    <t>Section bilingue francophone reconnue MEC</t>
  </si>
  <si>
    <t>SCL + SIP</t>
  </si>
  <si>
    <t>ROU-028</t>
  </si>
  <si>
    <t>Colegiul Național Gheorghe Lazăr</t>
  </si>
  <si>
    <t>Bd. Regina Elisabeta 48, 050017 București</t>
  </si>
  <si>
    <t>lazar.ro</t>
  </si>
  <si>
    <t>Lycée historique francophone Bucarest</t>
  </si>
  <si>
    <t>ROU-029</t>
  </si>
  <si>
    <t>Colegiul Național Iulia Hasdeu</t>
  </si>
  <si>
    <t>Bd. Ferdinand I 91, 021391 București</t>
  </si>
  <si>
    <t>cniuliahasdeu.ro</t>
  </si>
  <si>
    <t>ROU-030</t>
  </si>
  <si>
    <t>Liceul Teoretic Jean Monnet</t>
  </si>
  <si>
    <t>Str. Jean Monnet 2, 011144 București</t>
  </si>
  <si>
    <t>jeanmonnet.ro</t>
  </si>
  <si>
    <t>Lycée francophone enseignement français renforcé — cible institutionnelle UE</t>
  </si>
  <si>
    <t>ROU-031</t>
  </si>
  <si>
    <t>Colegiul Național Bilingv George Coșbuc</t>
  </si>
  <si>
    <t>Str. Olari 29-31, 024056 București</t>
  </si>
  <si>
    <t>bilingvcosbuc.ro</t>
  </si>
  <si>
    <t>Section bilingue francophone explicite (nom du lycée)</t>
  </si>
  <si>
    <t>ROU-032</t>
  </si>
  <si>
    <t>Colegiul Național Emil Racoviță Cluj-Napoca</t>
  </si>
  <si>
    <t>Str. Mihail Kogălniceanu 9, 400084 Cluj-Napoca</t>
  </si>
  <si>
    <t>racovita.ro</t>
  </si>
  <si>
    <t>Section bilingue francophone Cluj</t>
  </si>
  <si>
    <t>ROU-033</t>
  </si>
  <si>
    <t>Colegiul Național George Coșbuc Cluj-Napoca</t>
  </si>
  <si>
    <t>Str. Avram Iancu 70-72, 400083 Cluj-Napoca</t>
  </si>
  <si>
    <t>cncgc.ro</t>
  </si>
  <si>
    <t>ROU-034</t>
  </si>
  <si>
    <t>Colegiul Național Costache Negruzzi Iași</t>
  </si>
  <si>
    <t>Str. Toma Cozma 4, 700554 Iași</t>
  </si>
  <si>
    <t>colegiulnegruzzi.ro</t>
  </si>
  <si>
    <t>Lycée historique francophone Iași</t>
  </si>
  <si>
    <t>ROU-035</t>
  </si>
  <si>
    <t>Colegiul Național Carol I Craiova</t>
  </si>
  <si>
    <t>Str. Ioan Maiorescu 2, 200760 Craiova</t>
  </si>
  <si>
    <t>carol-craiova.ro</t>
  </si>
  <si>
    <t>Lycée historique francophone Olténie</t>
  </si>
  <si>
    <t>ROU-036</t>
  </si>
  <si>
    <t>Colegiul Național Andrei Șaguna Brașov</t>
  </si>
  <si>
    <t>Str. Mitropolit Andrei Șaguna 1, 500123 Brașov</t>
  </si>
  <si>
    <t>saguna.ro</t>
  </si>
  <si>
    <t>Lycée historique francophone Transylvanie</t>
  </si>
  <si>
    <t>ROU-037</t>
  </si>
  <si>
    <t>Colegiul Național C.D. Loga Timișoara</t>
  </si>
  <si>
    <t>Bd. C.D. Loga 37, 300020 Timișoara</t>
  </si>
  <si>
    <t>loga.ro</t>
  </si>
  <si>
    <t>Section bilingue francophone Banat</t>
  </si>
  <si>
    <t>ROU-038</t>
  </si>
  <si>
    <t>Lycée Français Anna de Noailles (AEFE)</t>
  </si>
  <si>
    <t>Lycée français AEFE</t>
  </si>
  <si>
    <t>Str. Gârlei 56, 013724 București</t>
  </si>
  <si>
    <t>+40 21 269 9000</t>
  </si>
  <si>
    <t>secretariat@lyceefrancais.ro</t>
  </si>
  <si>
    <t>lyceefrancais.ro</t>
  </si>
  <si>
    <t>Réseau AEFE — partenaire institutionnel Francophonia potentiel historique</t>
  </si>
  <si>
    <t>SCL + SIP + EELA + UDF</t>
  </si>
  <si>
    <t>Cible prioritaire AEFE — approche S3b avec SCAC</t>
  </si>
  <si>
    <t>ROU-039</t>
  </si>
  <si>
    <t>American International School of Bucharest (AISB)</t>
  </si>
  <si>
    <t>École privée internationale</t>
  </si>
  <si>
    <t>Voluntari (Ilfov)</t>
  </si>
  <si>
    <t>Sos. Pipera-Tunari 196, 077190 Voluntari</t>
  </si>
  <si>
    <t>+40 21 204 4300</t>
  </si>
  <si>
    <t>info@aisb.ro</t>
  </si>
  <si>
    <t>aisb.ro</t>
  </si>
  <si>
    <t>Public premium, potentiel français LV2 + segment 2026 Toutes disciplines en anglais</t>
  </si>
  <si>
    <t>SCL + Toutes disciplines en anglais (2026)</t>
  </si>
  <si>
    <t>Pilote segment 2026 Toutes disciplines en anglais</t>
  </si>
  <si>
    <t>ROU-040</t>
  </si>
  <si>
    <t>Mark Twain International School</t>
  </si>
  <si>
    <t>Calea București 32A, 077190 Voluntari</t>
  </si>
  <si>
    <t>+40 21 269 9999</t>
  </si>
  <si>
    <t>office@marktwainschool.ro</t>
  </si>
  <si>
    <t>marktwainschool.ro</t>
  </si>
  <si>
    <t>Programme international, ouverture francophone + segment 2026 anglais</t>
  </si>
  <si>
    <t>ROU-041</t>
  </si>
  <si>
    <t>Cambridge School of Bucharest</t>
  </si>
  <si>
    <t>Str. Ștefan Furtună 38, 010899 București</t>
  </si>
  <si>
    <t>+40 21 311 5050</t>
  </si>
  <si>
    <t>office@cambridgeschool.ro</t>
  </si>
  <si>
    <t>cambridgeschool.ro</t>
  </si>
  <si>
    <t>Public premium, potentiel français LV2 + segment 2026 anglais</t>
  </si>
  <si>
    <t>ROU-042</t>
  </si>
  <si>
    <t>Transylvania College Cluj-Napoca</t>
  </si>
  <si>
    <t>Str. Răchițelor 12, 400540 Cluj-Napoca</t>
  </si>
  <si>
    <t>+40 264 422 422</t>
  </si>
  <si>
    <t>info@transylvania-college.ro</t>
  </si>
  <si>
    <t>transylvania-college.ro</t>
  </si>
  <si>
    <t>Public premium Cluj, potentiel français LV2 + segment 2026 anglais</t>
  </si>
  <si>
    <t>Pilote segment 2026</t>
  </si>
  <si>
    <t>ROU-043</t>
  </si>
  <si>
    <t>ANPCDEFP — Agence nationale Erasmus+ Roumanie</t>
  </si>
  <si>
    <t>Agence Erasmus+</t>
  </si>
  <si>
    <t>Str. Universității 1, 010031 București</t>
  </si>
  <si>
    <t>+40 21 201 0700</t>
  </si>
  <si>
    <t>agentie@anpcdefp.ro</t>
  </si>
  <si>
    <t>anpcdefp.ro</t>
  </si>
  <si>
    <t>Agence nationale Erasmus+ — prescripteur structurant national KA1/KA2/KA171</t>
  </si>
  <si>
    <t>EELA + UDF + SCL via Erasmus+</t>
  </si>
  <si>
    <t>Investigation S3b — relation IFR + Constantin + croisement 800 écoles Erasmus</t>
  </si>
  <si>
    <t>ROU-044</t>
  </si>
  <si>
    <t>MEC Roumanie — Ministère de l'Éducation</t>
  </si>
  <si>
    <t>Ministère</t>
  </si>
  <si>
    <t>Str. General Berthelot 28-30, 010168 București</t>
  </si>
  <si>
    <t>+40 21 405 6200</t>
  </si>
  <si>
    <t>info@edu.ro</t>
  </si>
  <si>
    <t>edu.ro</t>
  </si>
  <si>
    <t>Ministère de tutelle — interlocuteur PNRR Composante C15 + réforme éducative roumaine</t>
  </si>
  <si>
    <t>EELA + UDF</t>
  </si>
  <si>
    <t>Cible institutionnelle — approche via SCAC + IFR</t>
  </si>
  <si>
    <t>ROU-045</t>
  </si>
  <si>
    <t>AUF — Bureau Europe Centrale et Orientale (Bucarest)</t>
  </si>
  <si>
    <t>Antenne AUF</t>
  </si>
  <si>
    <t>1 Schitu Magureanu, 050025 București</t>
  </si>
  <si>
    <t>+40 21 312 1276</t>
  </si>
  <si>
    <t>europe-centrale-orientale@auf.org</t>
  </si>
  <si>
    <t>auf.org</t>
  </si>
  <si>
    <t>Bureau régional AUF — prescripteur universitaire trans-régional ECO (&gt;20 universités Roumanie)</t>
  </si>
  <si>
    <t>Investigation S3b — partenariat AUF</t>
  </si>
  <si>
    <t>ROU-046</t>
  </si>
  <si>
    <t>ARPF — Association Roumaine des Professeurs de Français</t>
  </si>
  <si>
    <t>Association profs FLE</t>
  </si>
  <si>
    <t>arpf.ro</t>
  </si>
  <si>
    <t>Association professionnelle nationale profs de français — prescripteur direct UDF</t>
  </si>
  <si>
    <t>UDF</t>
  </si>
  <si>
    <t>arpf.ro (à vérifier)</t>
  </si>
  <si>
    <t>Cible prioritaire UDF — investigation S3b</t>
  </si>
  <si>
    <t>ROU-047</t>
  </si>
  <si>
    <t>Ambassade de France en Roumanie — SCAC</t>
  </si>
  <si>
    <t>Ambassade</t>
  </si>
  <si>
    <t>Str. Biserica Amzei 13-15, 010394 București</t>
  </si>
  <si>
    <t>+40 21 303 1000</t>
  </si>
  <si>
    <t>scac.bucarest-amba@diplomatie.gouv.fr</t>
  </si>
  <si>
    <t>ro.ambafrance.org</t>
  </si>
  <si>
    <t>Service coopération éducative — Attaché de Coopération Éducative pilote stratégie linguistique</t>
  </si>
  <si>
    <t>Lead engagé</t>
  </si>
  <si>
    <t>Cible institutionnelle prioritaire — investigation S3b</t>
  </si>
  <si>
    <t>ROU-048</t>
  </si>
  <si>
    <t>Unesco Roumanie — Commission Nationale</t>
  </si>
  <si>
    <t>Organisation internationale</t>
  </si>
  <si>
    <t>Représentante = ambassadrice Francophonia (partenariat non activé). Cible activation mai-juillet par Constantin (feuille de route).</t>
  </si>
  <si>
    <t>EELA + SCL</t>
  </si>
  <si>
    <t>Feuille de route Constantin avril 2026</t>
  </si>
  <si>
    <t>Lead non qualifié</t>
  </si>
  <si>
    <t>PRIORITÉ feuille de route avril 2026 — Reprise contact mai-juillet + appui Yann/Renaud visio commune disponible</t>
  </si>
  <si>
    <t>ROU-049</t>
  </si>
  <si>
    <t>Universitatea Ovidius din Constanța</t>
  </si>
  <si>
    <t>Bd. Mamaia 124, 900527 Constanța</t>
  </si>
  <si>
    <t>+40 241 511 512</t>
  </si>
  <si>
    <t>rectorat@univ-ovidius.ro</t>
  </si>
  <si>
    <t>univ-ovidius.ro</t>
  </si>
  <si>
    <t>Membre AUF, filière francophone, mer Noire</t>
  </si>
  <si>
    <t>univ-ovidius.ro + auf.org</t>
  </si>
  <si>
    <t>ROU-050</t>
  </si>
  <si>
    <t>Universitatea Ștefan cel Mare din Suceava (USV)</t>
  </si>
  <si>
    <t>Str. Universității 13, 720229 Suceava</t>
  </si>
  <si>
    <t>+40 230 216 147</t>
  </si>
  <si>
    <t>rector@usm.ro</t>
  </si>
  <si>
    <t>usv.ro</t>
  </si>
  <si>
    <t>Membre AUF Bucovine</t>
  </si>
  <si>
    <t>usv.ro + auf.org</t>
  </si>
  <si>
    <t>ROU-051</t>
  </si>
  <si>
    <t>Colegiul Național Pedagogic "Vasile Lupu" Iași</t>
  </si>
  <si>
    <t>Lycée pédagogique</t>
  </si>
  <si>
    <t>Str. Mihail Kogălniceanu nr. 30, 700113 Iași</t>
  </si>
  <si>
    <t>+40 232 314 569</t>
  </si>
  <si>
    <t>pedagogic@vlupu.is.edu.ro</t>
  </si>
  <si>
    <t>https://www.vlupu.is.edu.ro</t>
  </si>
  <si>
    <t>Lycée pédagogique — Erasmus KA121 2025 — budget 77 191 € — 7 profs FLE rattachés HubSpot</t>
  </si>
  <si>
    <t>SCL, SIP, formation continue profs</t>
  </si>
  <si>
    <t>[V] Source ANPCDEFP officielle + HubSpot vérifié 18/05/2026</t>
  </si>
  <si>
    <t>ANPCDEFP Cohorte KA121-SCH 2025 + HubSpot Roumanie</t>
  </si>
  <si>
    <t>HORS CRM</t>
  </si>
  <si>
    <t>7 profs FLE rattachés (matching Erasmus×HubSpot S3b.3)</t>
  </si>
  <si>
    <t>S5 — mail direct direction + relance via Daria Ichim (mandataire local Iași)</t>
  </si>
  <si>
    <t>ROU-052</t>
  </si>
  <si>
    <t>Liceul Teoretic "Aurel Lazăr" Oradea</t>
  </si>
  <si>
    <t>Oradea</t>
  </si>
  <si>
    <t>Nord-Ouest — Crișana</t>
  </si>
  <si>
    <t>Str. Spartacus nr. 41, 410177 Oradea</t>
  </si>
  <si>
    <t>+40 259 467 480</t>
  </si>
  <si>
    <t>lic_aurel_lazar@yahoo.com</t>
  </si>
  <si>
    <t>https://www.aurel-lazar.ro</t>
  </si>
  <si>
    <t>Lycée bilingue francophone — Erasmus KA121 2025 — 1 prof FLE rattachée HubSpot — historique Francophonia</t>
  </si>
  <si>
    <t>SCL, SIP</t>
  </si>
  <si>
    <t>[V] ANPCDEFP + S3b.2 note client actif</t>
  </si>
  <si>
    <t>ANPCDEFP KA121-SCH 2025 + Note fin S3b.2 (item ouvert #7)</t>
  </si>
  <si>
    <t>À vérifier — déjà client S3b.2</t>
  </si>
  <si>
    <t>À documenter</t>
  </si>
  <si>
    <t>1 prof FLE rattachée (matching Erasmus×HubSpot S3b.3)</t>
  </si>
  <si>
    <t>S5 — relance directe : organisation client S3b.2 à requalifier en HubSpot</t>
  </si>
  <si>
    <t>ROU-053</t>
  </si>
  <si>
    <t>Colegiul National A T Laurian Botosani</t>
  </si>
  <si>
    <t>École accréditée Erasmus+ KA121</t>
  </si>
  <si>
    <t>Botosani</t>
  </si>
  <si>
    <t>Nord-Est — Moldavie</t>
  </si>
  <si>
    <t>[À sourcer S5 — site école]</t>
  </si>
  <si>
    <t>[À sourcer S5 — annuaire ministère]</t>
  </si>
  <si>
    <t>Erasmus+ KA121 appui fort · OID E10036741 · 4 prof(s) FLE rattaché(s) : Daria Ichim, Mariana Mantaluta, Rodica Mighiu, Gabriela Mangir | 34 contacts dans la ville</t>
  </si>
  <si>
    <t>UDF (été/hiver) + SCL groupes lycéens</t>
  </si>
  <si>
    <t>ANPCDEFP 2025-1-RO01-KA121-SCH · onglet 13</t>
  </si>
  <si>
    <t>[À vérifier S5 — création organisation HubSpot manquante]</t>
  </si>
  <si>
    <t>Non</t>
  </si>
  <si>
    <t>4 prof(s) FLE rattaché(s) : Daria Ichim, Mariana Mantaluta, Rodica Mighiu, Gabriela Mangir | 34 contacts dans la ville</t>
  </si>
  <si>
    <t>[À affecter — zone blanche probable, voir Note arbitrages S4]</t>
  </si>
  <si>
    <t>Sourcing coordonnées directes (email/tel/adresse) puis qualification Cat A</t>
  </si>
  <si>
    <t>ROU-054</t>
  </si>
  <si>
    <t>Colegiul National Andrei Saguna</t>
  </si>
  <si>
    <t>Brasov</t>
  </si>
  <si>
    <t>Erasmus+ KA121 appui fort · OID E10204818 · 5 prof(s) FLE rattaché(s) : Cristina-Ileana Bălos, Cristina Miron, Elena Sumer, Alina Laura Clinciu, AUREL MANTAROSIE (+ 1 autres) | 23 contacts dans la vil</t>
  </si>
  <si>
    <t>5 prof(s) FLE rattaché(s) : Cristina-Ileana Bălos, Cristina Miron, Elena Sumer, Alina Laura Clinciu, AUREL MANTAROSIE (+ 1 autres) | 23 contacts dans la ville</t>
  </si>
  <si>
    <t>ROU-055</t>
  </si>
  <si>
    <t>Colegiul National "Andrei Muresanu" Brasov</t>
  </si>
  <si>
    <t>Erasmus+ KA121 appui fort · OID E10170571 · 5 prof(s) FLE rattaché(s) : Cristina-Ileana Bălos, Cristina Miron, Elena Sumer, AUREL MANTAROSIE, Ioana Cristina Vetisan | 23 contacts dans la ville</t>
  </si>
  <si>
    <t>5 prof(s) FLE rattaché(s) : Cristina-Ileana Bălos, Cristina Miron, Elena Sumer, AUREL MANTAROSIE, Ioana Cristina Vetisan | 23 contacts dans la ville</t>
  </si>
  <si>
    <t>ROU-056</t>
  </si>
  <si>
    <t>Colegiul Economic „Regele Mihai I" Buzău</t>
  </si>
  <si>
    <t>Buzau</t>
  </si>
  <si>
    <t>Sud — Muntenia</t>
  </si>
  <si>
    <t>Erasmus+ KA121 appui fort · OID E10066085 · 5 prof(s) FLE rattaché(s) : Plesea Maria, Elena Andrei, Lucia-Diana Vrăcioiu, Gabriela Jingan, Mariana T (+ 1 autres) | 23 contacts dans la ville</t>
  </si>
  <si>
    <t>5 prof(s) FLE rattaché(s) : Plesea Maria, Elena Andrei, Lucia-Diana Vrăcioiu, Gabriela Jingan, Mariana T (+ 1 autres) | 23 contacts dans la ville</t>
  </si>
  <si>
    <t>ROU-057</t>
  </si>
  <si>
    <t>Colegiul National "Mihai Eminescu"</t>
  </si>
  <si>
    <t>Erasmus+ KA121 appui fort · OID E10080799 · 5 prof(s) FLE rattaché(s) : Plesea Maria, Elena Andrei, Lucia-Diana Vrăcioiu, Gabriela Jingan, Mariana T (+ 1 autres) | 23 contacts dans la ville</t>
  </si>
  <si>
    <t>ROU-058</t>
  </si>
  <si>
    <t>Liceul Teoretic "Ovidius"</t>
  </si>
  <si>
    <t>Constanta</t>
  </si>
  <si>
    <t>Erasmus+ KA121 appui fort · OID E10199358 · 4 prof(s) FLE rattaché(s) : Anca-Andreea Simion, Madalina Botina, Mihaela Butcaru, Luminita Steriu | 39 contacts dans la ville</t>
  </si>
  <si>
    <t>4 prof(s) FLE rattaché(s) : Anca-Andreea Simion, Madalina Botina, Mihaela Butcaru, Luminita Steriu | 39 contacts dans la ville</t>
  </si>
  <si>
    <t>ROU-059</t>
  </si>
  <si>
    <t>SCOALA GIMNAZIALA NR. 38 DIMITRIE CANTEMIR</t>
  </si>
  <si>
    <t>Erasmus+ KA121 appui fort · OID E10113979 · 5 prof(s) FLE rattaché(s) : Lucica Buzenchi, Zdru Monica, Mirela Mădălina Nechifor, GEANINA-MARIA GHEORGHE, Aurora Bogdan | 39 contacts dans la ville</t>
  </si>
  <si>
    <t>5 prof(s) FLE rattaché(s) : Lucica Buzenchi, Zdru Monica, Mirela Mădălina Nechifor, GEANINA-MARIA GHEORGHE, Aurora Bogdan | 39 contacts dans la ville</t>
  </si>
  <si>
    <t>ROU-060</t>
  </si>
  <si>
    <t>Liceul Tehnologic "Constantin Brancoveanu"</t>
  </si>
  <si>
    <t>Targoviste</t>
  </si>
  <si>
    <t>Erasmus+ KA121 appui fort · OID E10081849 · 4 prof(s) FLE rattaché(s) : Eliza Irina Sultana, Izabela Eiub, Ileana Grigore, Anca Eva | 17 contacts dans la ville</t>
  </si>
  <si>
    <t>4 prof(s) FLE rattaché(s) : Eliza Irina Sultana, Izabela Eiub, Ileana Grigore, Anca Eva | 17 contacts dans la ville</t>
  </si>
  <si>
    <t>ROU-061</t>
  </si>
  <si>
    <t>COLEGIUL NATIONAL "CONSTANTIN CARABELLA"</t>
  </si>
  <si>
    <t>Erasmus+ KA121 appui fort · OID E10096768 · 4 prof(s) FLE rattaché(s) : Eliza Irina Sultana, Izabela Eiub, Ileana Grigore, Anca Eva | 17 contacts dans la ville</t>
  </si>
  <si>
    <t>ROU-062</t>
  </si>
  <si>
    <t>Colegiul National Pedagogic "Constantin Cantacuzino" Targoviste</t>
  </si>
  <si>
    <t>Erasmus+ KA121 appui fort · OID E10096379 · 4 prof(s) FLE rattaché(s) : Eliza Irina Sultana, Izabela Eiub, Ileana Grigore, Anca Eva | 17 contacts dans la ville</t>
  </si>
  <si>
    <t>ROU-063</t>
  </si>
  <si>
    <t>COLEGIUL NATIONAL "ALEXANDRU IOAN CUZA" GALATI</t>
  </si>
  <si>
    <t>Galati</t>
  </si>
  <si>
    <t>Sud-Est — Galați</t>
  </si>
  <si>
    <t>Erasmus+ KA121 appui fort · OID E10004776 · 4 prof(s) FLE rattaché(s) : Iulia-Maria Chirnoaga, Nedelcu Nina, Geta Ciubuca, Monica Iancu | 38 contacts dans la ville</t>
  </si>
  <si>
    <t>4 prof(s) FLE rattaché(s) : Iulia-Maria Chirnoaga, Nedelcu Nina, Geta Ciubuca, Monica Iancu | 38 contacts dans la ville</t>
  </si>
  <si>
    <t>ROU-064</t>
  </si>
  <si>
    <t>Liceul Tehnologic Special Vasile Pavelcu</t>
  </si>
  <si>
    <t>Iasi</t>
  </si>
  <si>
    <t xml:space="preserve">Erasmus+ KA121 appui fort · OID E10087144 · 5 prof(s) FLE rattaché(s) : Andreea Bitiusca, Stela Andreea Nastase, Liliana-Elena Covasnianu, Vasilica-Leana Botezatu, Hristodor Claudia (+ 1 autres) | 91 </t>
  </si>
  <si>
    <t>5 prof(s) FLE rattaché(s) : Andreea Bitiusca, Stela Andreea Nastase, Liliana-Elena Covasnianu, Vasilica-Leana Botezatu, Hristodor Claudia (+ 1 autres) | 91 contacts dans la ville</t>
  </si>
  <si>
    <t>ROU-065</t>
  </si>
  <si>
    <t>Colegiul National "Vasile Alecsandri" Iasi</t>
  </si>
  <si>
    <t>Erasmus+ KA121 appui fort · OID E10196118 · 5 prof(s) FLE rattaché(s) : Andreea Bitiusca, Stela Andreea Nastase, Liliana-Elena Covasnianu, Manuela Daraban, Vasilica-Leana Botezatu (+ 2 autres) | 91 co</t>
  </si>
  <si>
    <t>5 prof(s) FLE rattaché(s) : Andreea Bitiusca, Stela Andreea Nastase, Liliana-Elena Covasnianu, Manuela Daraban, Vasilica-Leana Botezatu (+ 2 autres) | 91 contacts dans la ville</t>
  </si>
  <si>
    <t>ROU-066</t>
  </si>
  <si>
    <t>Liceul Teoretic "Al. I. Cuza" Iasi</t>
  </si>
  <si>
    <t>Erasmus+ KA121 appui fort · OID E10032725 · 5 prof(s) FLE rattaché(s) : Furcoi Natalia, Simona Deleanu, Octaviana Sorea, Dana NICA, Petronela SPIRIDON-URSU (+ 7 autres) | 91 contacts dans la ville</t>
  </si>
  <si>
    <t>5 prof(s) FLE rattaché(s) : Furcoi Natalia, Simona Deleanu, Octaviana Sorea, Dana NICA, Petronela SPIRIDON-URSU (+ 7 autres) | 91 contacts dans la ville</t>
  </si>
  <si>
    <t>ROU-067</t>
  </si>
  <si>
    <t>Colegiul National Pedagogic "Vasile Lupu"</t>
  </si>
  <si>
    <t>Erasmus+ KA121 appui fort · OID E10205315 · 5 prof(s) FLE rattaché(s) : Andreea Bitiusca, Elena Ichim, Stela Andreea Nastase, Liliana-Elena Covasnianu, Vasilica-Leana Botezatu (+ 2 autres) | 91 contac</t>
  </si>
  <si>
    <t>5 prof(s) FLE rattaché(s) : Andreea Bitiusca, Elena Ichim, Stela Andreea Nastase, Liliana-Elena Covasnianu, Vasilica-Leana Botezatu (+ 2 autres) | 91 contacts dans la ville</t>
  </si>
  <si>
    <t>ROU-068</t>
  </si>
  <si>
    <t>Scoala Gimnaziala Vasile Conta</t>
  </si>
  <si>
    <t xml:space="preserve">Erasmus+ KA121 appui fort · OID E10199300 · 5 prof(s) FLE rattaché(s) : Andreea Bitiusca, Stela Andreea Nastase, Liliana-Elena Covasnianu, Vasilica-Leana Botezatu, Hristodor Claudia (+ 1 autres) | 91 </t>
  </si>
  <si>
    <t>ROU-069</t>
  </si>
  <si>
    <t>COLEGIUL TEHNIC "GH.ASACHI"</t>
  </si>
  <si>
    <t>Erasmus+ KA121 appui fort · OID E10068309 · 5 prof(s) FLE rattaché(s) : Cătălina Dumitrița Pîntea, Ana Maria Gotcu, Monica-Maria Ursu, Buleu Alina, Irina-Elena Damaschin (+ 1 autres) | 91 contacts dan</t>
  </si>
  <si>
    <t>5 prof(s) FLE rattaché(s) : Cătălina Dumitrița Pîntea, Ana Maria Gotcu, Monica-Maria Ursu, Buleu Alina, Irina-Elena Damaschin (+ 1 autres) | 91 contacts dans la ville</t>
  </si>
  <si>
    <t>ROU-070</t>
  </si>
  <si>
    <t>Colegiul National Militar Stefan cel Mare</t>
  </si>
  <si>
    <t>Campulung Moldovenesc</t>
  </si>
  <si>
    <t>Erasmus+ KA121 appui fort · OID E10065174 · 4 prof(s) FLE rattaché(s) : Camelia Biholaru, Ana-Maria Pintilie, Nicoleta-Loredana Morosan, Roxana Stefanache | 13 contacts dans la ville</t>
  </si>
  <si>
    <t>4 prof(s) FLE rattaché(s) : Camelia Biholaru, Ana-Maria Pintilie, Nicoleta-Loredana Morosan, Roxana Stefanache | 13 contacts dans la ville</t>
  </si>
  <si>
    <t>ROU-071</t>
  </si>
  <si>
    <t>Colegiul National "Stefan cel Mare" Suceava</t>
  </si>
  <si>
    <t>Erasmus+ KA121 appui fort · OID E10162765 · 4 prof(s) FLE rattaché(s) : Camelia Biholaru, Ana-Maria Pintilie, Nicoleta-Loredana Morosan, Roxana Stefanache | 33 contacts dans la ville</t>
  </si>
  <si>
    <t>4 prof(s) FLE rattaché(s) : Camelia Biholaru, Ana-Maria Pintilie, Nicoleta-Loredana Morosan, Roxana Stefanache | 33 contacts dans la ville</t>
  </si>
  <si>
    <t>ROU-072</t>
  </si>
  <si>
    <t>Erasmus+ KA121 appui fort · OID E10026870 · 4 prof(s) FLE rattaché(s) : Geanina Morosan, Tatiana Ailincăi, Daniela Alexa, Irina MELISCH | 33 contacts dans la ville</t>
  </si>
  <si>
    <t>4 prof(s) FLE rattaché(s) : Geanina Morosan, Tatiana Ailincăi, Daniela Alexa, Irina MELISCH | 33 contacts dans la ville</t>
  </si>
  <si>
    <t>ROU-073</t>
  </si>
  <si>
    <t>Colegiul Tehnic Mihai Bacescu</t>
  </si>
  <si>
    <t>Falticeni</t>
  </si>
  <si>
    <t>Erasmus+ KA121 appui fort · OID E10081690 · 5 prof(s) FLE rattaché(s) : Geanina Morosan, Tatiana Ailincăi, Daniela Alexa, Fetcu Mihai Cristian, Irina MELISCH | 5 contacts dans la ville</t>
  </si>
  <si>
    <t>5 prof(s) FLE rattaché(s) : Geanina Morosan, Tatiana Ailincăi, Daniela Alexa, Fetcu Mihai Cristian, Irina MELISCH | 5 contacts dans la ville</t>
  </si>
  <si>
    <t>ROU-074</t>
  </si>
  <si>
    <t>COLEGIUL ECONOMIC DIMITRIE CANTEMIR</t>
  </si>
  <si>
    <t>Erasmus+ KA121 appui fort · OID E10172893 · 5 prof(s) FLE rattaché(s) : MIRABELA COBZARIU, Melania Babascu, Irina Natalia Daniela Maxim, Mirabela COBZARIU, Anca Braescu | 33 contacts dans la ville</t>
  </si>
  <si>
    <t>5 prof(s) FLE rattaché(s) : MIRABELA COBZARIU, Melania Babascu, Irina Natalia Daniela Maxim, Mirabela COBZARIU, Anca Braescu | 33 contacts dans la ville</t>
  </si>
  <si>
    <t>ROU-075</t>
  </si>
  <si>
    <t>Colegiul National Mircea cel Batran</t>
  </si>
  <si>
    <t>Ramnicu Valcea</t>
  </si>
  <si>
    <t>Sud-Ouest — Olténie</t>
  </si>
  <si>
    <t>Erasmus+ KA121 appui fort · OID E10096952 · 4 prof(s) FLE rattaché(s) : Ana Maria Arisanu, Marcela Barbu, Elena Doina Corbeanu, Teodora Predescu Stani | 15 contacts dans la ville</t>
  </si>
  <si>
    <t>4 prof(s) FLE rattaché(s) : Ana Maria Arisanu, Marcela Barbu, Elena Doina Corbeanu, Teodora Predescu Stani | 15 contacts dans la ville</t>
  </si>
  <si>
    <t>ROU-076</t>
  </si>
  <si>
    <t>LICEUL TEHNOLOGIC FRANCISC NEUMAN</t>
  </si>
  <si>
    <t>Arad</t>
  </si>
  <si>
    <t>Erasmus+ KA121 appui modere · OID E10051109 · 2 prof(s) FLE rattaché(s) : Mariana Sigartau, Codruta Vasiescu | 13 contacts dans la ville</t>
  </si>
  <si>
    <t>[À vérifier S5]</t>
  </si>
  <si>
    <t>Non documenté</t>
  </si>
  <si>
    <t>2 prof(s) FLE rattaché(s) : Mariana Sigartau, Codruta Vasiescu | 13 contacts dans la ville</t>
  </si>
  <si>
    <t>Sourcing différé S5</t>
  </si>
  <si>
    <t>ROU-077</t>
  </si>
  <si>
    <t>Colegiul National "Zinca Golescu"</t>
  </si>
  <si>
    <t>Pitesti</t>
  </si>
  <si>
    <t>Erasmus+ KA121 appui modere · OID E10073464 · 2 prof(s) FLE rattaché(s) : Eugenia Zgreabăn, Laura Teselios | 31 contacts dans la ville</t>
  </si>
  <si>
    <t>2 prof(s) FLE rattaché(s) : Eugenia Zgreabăn, Laura Teselios | 31 contacts dans la ville</t>
  </si>
  <si>
    <t>ROU-078</t>
  </si>
  <si>
    <t>Colegiul Mihai Eminescu</t>
  </si>
  <si>
    <t>Bacau</t>
  </si>
  <si>
    <t>Erasmus+ KA121 appui modere · OID E10091254 · 2 prof(s) FLE rattaché(s) : Ioana Turcea, Maria Laura Bumbu | 49 contacts dans la ville</t>
  </si>
  <si>
    <t>2 prof(s) FLE rattaché(s) : Ioana Turcea, Maria Laura Bumbu | 49 contacts dans la ville</t>
  </si>
  <si>
    <t>ROU-079</t>
  </si>
  <si>
    <t>Colegiul National Mihai Eminescu Oradea</t>
  </si>
  <si>
    <t>Erasmus+ KA121 appui modere · OID E10148918 · 1 prof(s) FLE rattaché(s) : Camelia Ardelean | 13 contacts dans la ville</t>
  </si>
  <si>
    <t>1 prof(s) FLE rattaché(s) : Camelia Ardelean | 13 contacts dans la ville</t>
  </si>
  <si>
    <t>ROU-080</t>
  </si>
  <si>
    <t>Colegiul National Petru Rares</t>
  </si>
  <si>
    <t>Beclean</t>
  </si>
  <si>
    <t>Erasmus+ KA121 appui modere · OID E10054929 · 2 prof(s) FLE rattaché(s) : Dora Florean, Camelia Ramona Șolderea</t>
  </si>
  <si>
    <t>2 prof(s) FLE rattaché(s) : Dora Florean, Camelia Ramona Șolderea</t>
  </si>
  <si>
    <t>ROU-081</t>
  </si>
  <si>
    <t>Colegiul National Grigore Ghica</t>
  </si>
  <si>
    <t>Dorohoi</t>
  </si>
  <si>
    <t>Erasmus+ KA121 appui modere · OID E10172872 · 2 prof(s) FLE rattaché(s) : Mihaela Barbacaru, Mihaela-Dorina BARBACARU</t>
  </si>
  <si>
    <t>2 prof(s) FLE rattaché(s) : Mihaela Barbacaru, Mihaela-Dorina BARBACARU</t>
  </si>
  <si>
    <t>ROU-082</t>
  </si>
  <si>
    <t>Liceul Pedagogic Nicolae Iorga Botosani</t>
  </si>
  <si>
    <t>Erasmus+ KA121 appui modere · OID E10183048 · 2 prof(s) FLE rattaché(s) : BOGDAN CONSTANTIN ARCHIP, Geanina Ipate | 34 contacts dans la ville</t>
  </si>
  <si>
    <t>2 prof(s) FLE rattaché(s) : BOGDAN CONSTANTIN ARCHIP, Geanina Ipate | 34 contacts dans la ville</t>
  </si>
  <si>
    <t>ROU-083</t>
  </si>
  <si>
    <t>Colegiul National "Nicolae Iorga"</t>
  </si>
  <si>
    <t>Brăila</t>
  </si>
  <si>
    <t>Erasmus+ KA121 appui modere · OID E10077970 · 2 prof(s) FLE rattaché(s) : Luminita Moldoveanu, Tudorița Pastramă | 14 contacts dans la ville</t>
  </si>
  <si>
    <t>2 prof(s) FLE rattaché(s) : Luminita Moldoveanu, Tudorița Pastramă | 14 contacts dans la ville</t>
  </si>
  <si>
    <t>ROU-084</t>
  </si>
  <si>
    <t>Colegiul National "Johannes Honterus"</t>
  </si>
  <si>
    <t>Erasmus+ KA121 appui modere · OID E10012251 · 1 prof(s) FLE rattaché(s) : Anda Vrabete | 23 contacts dans la ville</t>
  </si>
  <si>
    <t>1 prof(s) FLE rattaché(s) : Anda Vrabete | 23 contacts dans la ville</t>
  </si>
  <si>
    <t>ROU-085</t>
  </si>
  <si>
    <t>Liceul Teoretic "George Moroianu" Sacele</t>
  </si>
  <si>
    <t>Sacele</t>
  </si>
  <si>
    <t>Erasmus+ KA121 appui modere · OID E10099299 · 2 prof(s) FLE rattaché(s) : Gabriela Goicea, Denisa Sirboiu</t>
  </si>
  <si>
    <t>2 prof(s) FLE rattaché(s) : Gabriela Goicea, Denisa Sirboiu</t>
  </si>
  <si>
    <t>ROU-086</t>
  </si>
  <si>
    <t>COLEGIUL TEHNIC "CAROL I"</t>
  </si>
  <si>
    <t>Bucureşti</t>
  </si>
  <si>
    <t>Erasmus+ KA121 appui modere · OID E10177861 · 3 prof(s) FLE rattaché(s) : VALI. IFIGENIA NICOLOF, Elinor Danusia Popescu, EMILIA DANA SELEȚCHI</t>
  </si>
  <si>
    <t>3 prof(s) FLE rattaché(s) : VALI. IFIGENIA NICOLOF, Elinor Danusia Popescu, EMILIA DANA SELEȚCHI</t>
  </si>
  <si>
    <t>ROU-087</t>
  </si>
  <si>
    <t>LICEUL TEORETIC GEORGE EMIL PALADE</t>
  </si>
  <si>
    <t>Erasmus+ KA121 appui modere · OID E10185173 · 3 prof(s) FLE rattaché(s) : Mariana Bacula, Ruxandra Dristaru, Dristaru Ruxandra | 39 contacts dans la ville</t>
  </si>
  <si>
    <t>3 prof(s) FLE rattaché(s) : Mariana Bacula, Ruxandra Dristaru, Dristaru Ruxandra | 39 contacts dans la ville</t>
  </si>
  <si>
    <t>ROU-088</t>
  </si>
  <si>
    <t>Liceul de Marina Constanta</t>
  </si>
  <si>
    <t>Erasmus+ KA121 appui modere · OID E10183224 · 2 prof(s) FLE rattaché(s) : Florentina Caldararu, Sonia Sandu | 39 contacts dans la ville</t>
  </si>
  <si>
    <t>2 prof(s) FLE rattaché(s) : Florentina Caldararu, Sonia Sandu | 39 contacts dans la ville</t>
  </si>
  <si>
    <t>ROU-089</t>
  </si>
  <si>
    <t>Scoala Gimnaziala "George Cosbuc" 23 August</t>
  </si>
  <si>
    <t>23 August</t>
  </si>
  <si>
    <t>Erasmus+ KA121 appui modere · OID E10147216 · 3 prof(s) FLE rattaché(s) : Mariana Bacula, Ruxandra Dristaru, Dristaru Ruxandra</t>
  </si>
  <si>
    <t>3 prof(s) FLE rattaché(s) : Mariana Bacula, Ruxandra Dristaru, Dristaru Ruxandra</t>
  </si>
  <si>
    <t>ROU-090</t>
  </si>
  <si>
    <t>LICEUL TEORETIC GEORGE CALINESCU</t>
  </si>
  <si>
    <t>Erasmus+ KA121 appui modere · OID E10206600 · 3 prof(s) FLE rattaché(s) : Mariana Bacula, Ruxandra Dristaru, Dristaru Ruxandra | 39 contacts dans la ville</t>
  </si>
  <si>
    <t>ROU-091</t>
  </si>
  <si>
    <t>Liceul Tehnologic GOGA IONESCU Titu</t>
  </si>
  <si>
    <t>Titu</t>
  </si>
  <si>
    <t>Erasmus+ KA121 appui modere · OID E10155146 · 2 prof(s) FLE rattaché(s) : Danina Bordeianu, Daniela-Denisa Lavu | 5 contacts dans la ville</t>
  </si>
  <si>
    <t>2 prof(s) FLE rattaché(s) : Danina Bordeianu, Daniela-Denisa Lavu | 5 contacts dans la ville</t>
  </si>
  <si>
    <t>ROU-092</t>
  </si>
  <si>
    <t>COLEGIUL NATIONAL IENACHITA VACARESCU</t>
  </si>
  <si>
    <t>Erasmus+ KA121 appui modere · OID E10071909 · 2 prof(s) FLE rattaché(s) : Elena Odjo, Silvia Cirstea | 17 contacts dans la ville</t>
  </si>
  <si>
    <t>2 prof(s) FLE rattaché(s) : Elena Odjo, Silvia Cirstea | 17 contacts dans la ville</t>
  </si>
  <si>
    <t>ROU-093</t>
  </si>
  <si>
    <t>COLEGIUL ECONOMIC ION GHICA</t>
  </si>
  <si>
    <t>Erasmus+ KA121 appui modere · OID E10101716 · 3 prof(s) FLE rattaché(s) : Diana Elena FULGER, Georgiana Davidoiu, Elena-Teodora Catană | 17 contacts dans la ville</t>
  </si>
  <si>
    <t>3 prof(s) FLE rattaché(s) : Diana Elena FULGER, Georgiana Davidoiu, Elena-Teodora Catană | 17 contacts dans la ville</t>
  </si>
  <si>
    <t>ROU-094</t>
  </si>
  <si>
    <t>Liceul Teoretic Iancu C. Vissarion</t>
  </si>
  <si>
    <t>Erasmus+ KA121 appui modere · OID E10063079 · 2 prof(s) FLE rattaché(s) : Maria Magdalena Nițu, Nicoleta Marin | 5 contacts dans la ville</t>
  </si>
  <si>
    <t>2 prof(s) FLE rattaché(s) : Maria Magdalena Nițu, Nicoleta Marin | 5 contacts dans la ville</t>
  </si>
  <si>
    <t>ROU-095</t>
  </si>
  <si>
    <t>Gradinita cu Program Prelungit "Phoenix"</t>
  </si>
  <si>
    <t>Erasmus+ KA121 appui modere · OID E10155374 · 2 prof(s) FLE rattaché(s) : Ahmed Tahir, Luiza Veronica Tahir | 18 contacts dans la ville</t>
  </si>
  <si>
    <t>2 prof(s) FLE rattaché(s) : Ahmed Tahir, Luiza Veronica Tahir | 18 contacts dans la ville</t>
  </si>
  <si>
    <t>ROU-096</t>
  </si>
  <si>
    <t>Scoala Gimnaziala Speciala Constantin Pufan</t>
  </si>
  <si>
    <t>Galați</t>
  </si>
  <si>
    <t>Erasmus+ KA121 appui modere · OID E10216916 · 3 prof(s) FLE rattaché(s) : Jenny Linordatos, Mariana Petcu, Dana Katler | 38 contacts dans la ville</t>
  </si>
  <si>
    <t>3 prof(s) FLE rattaché(s) : Jenny Linordatos, Mariana Petcu, Dana Katler | 38 contacts dans la ville</t>
  </si>
  <si>
    <t>ROU-097</t>
  </si>
  <si>
    <t>Liceul Teoretic "Carol I"</t>
  </si>
  <si>
    <t>Fetesti</t>
  </si>
  <si>
    <t>Erasmus+ KA121 appui modere · OID E10033338 · 2 prof(s) FLE rattaché(s) : IULIA Chirea, Delia Elena Mariciuc</t>
  </si>
  <si>
    <t>2 prof(s) FLE rattaché(s) : IULIA Chirea, Delia Elena Mariciuc</t>
  </si>
  <si>
    <t>ROU-098</t>
  </si>
  <si>
    <t>Liceul Tehnologic Dimitrie Leonida</t>
  </si>
  <si>
    <t>Erasmus+ KA121 appui modere · OID E10192782 · 2 prof(s) FLE rattaché(s) : Laura Madalina Alupoae, Amelia Sandu-Andries | 91 contacts dans la ville</t>
  </si>
  <si>
    <t>2 prof(s) FLE rattaché(s) : Laura Madalina Alupoae, Amelia Sandu-Andries | 91 contacts dans la ville</t>
  </si>
  <si>
    <t>ROU-099</t>
  </si>
  <si>
    <t>Liceul Teoretic "Dimitrie Cantemir" Iasi</t>
  </si>
  <si>
    <t>Erasmus+ KA121 appui modere · OID E10037197 · 2 prof(s) FLE rattaché(s) : Laura Madalina Alupoae, Amelia Sandu-Andries | 91 contacts dans la ville</t>
  </si>
  <si>
    <t>ROU-100</t>
  </si>
  <si>
    <t>Scoala Profesionala Plugari</t>
  </si>
  <si>
    <t>Iasi-Com Plugari</t>
  </si>
  <si>
    <t>Erasmus+ KA121 appui modere · OID E10058755 · 2 prof(s) FLE rattaché(s) : Viorica Lamatic, Diana Simionică | 91 contacts dans la ville</t>
  </si>
  <si>
    <t>2 prof(s) FLE rattaché(s) : Viorica Lamatic, Diana Simionică | 91 contacts dans la ville</t>
  </si>
  <si>
    <t>ROU-101</t>
  </si>
  <si>
    <t>Colegiul National "Garabet Ibraileanu"</t>
  </si>
  <si>
    <t>Erasmus+ KA121 appui modere · OID E10204125 · 2 prof(s) FLE rattaché(s) : Mihaela Lupu, Diana Lazăr | 91 contacts dans la ville</t>
  </si>
  <si>
    <t>2 prof(s) FLE rattaché(s) : Mihaela Lupu, Diana Lazăr | 91 contacts dans la ville</t>
  </si>
  <si>
    <t>ROU-102</t>
  </si>
  <si>
    <t>Scoala Gimnaziala Petru Rares</t>
  </si>
  <si>
    <t>Hirlau</t>
  </si>
  <si>
    <t>Erasmus+ KA121 appui modere · OID E10206025 · 3 prof(s) FLE rattaché(s) : Mona Laura Ploae, Stefana-Marcela Șimon, GHEORGHITA MARINELA-GINA</t>
  </si>
  <si>
    <t>3 prof(s) FLE rattaché(s) : Mona Laura Ploae, Stefana-Marcela Șimon, GHEORGHITA MARINELA-GINA</t>
  </si>
  <si>
    <t>ROU-103</t>
  </si>
  <si>
    <t>Scoala Gimnaziala Ionel Teodoreanu Iasi</t>
  </si>
  <si>
    <t>Erasmus+ KA121 appui modere · OID E10027048 · 2 prof(s) FLE rattaché(s) : Viorica Lamatic, Dragos Ghiatau | 91 contacts dans la ville</t>
  </si>
  <si>
    <t>2 prof(s) FLE rattaché(s) : Viorica Lamatic, Dragos Ghiatau | 91 contacts dans la ville</t>
  </si>
  <si>
    <t>ROU-104</t>
  </si>
  <si>
    <t>COLEGIUL NATIONAL MIHAIL SADOVEANU</t>
  </si>
  <si>
    <t>Pascani</t>
  </si>
  <si>
    <t>Erasmus+ KA121 appui modere · OID E10204475 · 2 prof(s) FLE rattaché(s) : Alexandra Anicolaesei, Cristina Mariana Cărăbuș | 11 contacts dans la ville</t>
  </si>
  <si>
    <t>2 prof(s) FLE rattaché(s) : Alexandra Anicolaesei, Cristina Mariana Cărăbuș | 11 contacts dans la ville</t>
  </si>
  <si>
    <t>ROU-105</t>
  </si>
  <si>
    <t>Scoala Gimnaziala Ion Simionescu</t>
  </si>
  <si>
    <t>Erasmus+ KA121 appui modere · OID E10027862 · 2 prof(s) FLE rattaché(s) : sabina manea, Brindusa-Petronela Ionescu | 91 contacts dans la ville</t>
  </si>
  <si>
    <t>2 prof(s) FLE rattaché(s) : sabina manea, Brindusa-Petronela Ionescu | 91 contacts dans la ville</t>
  </si>
  <si>
    <t>ROU-106</t>
  </si>
  <si>
    <t>Colegiul National "Emil Racovita"</t>
  </si>
  <si>
    <t>Erasmus+ KA121 appui modere · OID E10016607 · 2 prof(s) FLE rattaché(s) : Oana-Gabriela Ichim, Simona Nenov | 91 contacts dans la ville</t>
  </si>
  <si>
    <t>2 prof(s) FLE rattaché(s) : Oana-Gabriela Ichim, Simona Nenov | 91 contacts dans la ville</t>
  </si>
  <si>
    <t>ROU-107</t>
  </si>
  <si>
    <t>Colegiul Economic Transilvania</t>
  </si>
  <si>
    <t>Tirgu Mures</t>
  </si>
  <si>
    <t>Erasmus+ KA121 appui modere · OID E10053060 · 2 prof(s) FLE rattaché(s) : Vitan Ancuta, Gabriela Voșloban</t>
  </si>
  <si>
    <t>2 prof(s) FLE rattaché(s) : Vitan Ancuta, Gabriela Voșloban</t>
  </si>
  <si>
    <t>ROU-108</t>
  </si>
  <si>
    <t>Colegiul National Petru Rares Piatra Neamt</t>
  </si>
  <si>
    <t>Piatra Neamt</t>
  </si>
  <si>
    <t>Erasmus+ KA121 appui modere · OID E10071804 · 2 prof(s) FLE rattaché(s) : Loredana Mitrea, Mirela Cristina Grigori | 7 contacts dans la ville</t>
  </si>
  <si>
    <t>2 prof(s) FLE rattaché(s) : Loredana Mitrea, Mirela Cristina Grigori | 7 contacts dans la ville</t>
  </si>
  <si>
    <t>ROU-109</t>
  </si>
  <si>
    <t>Scoala Gimnaziala "Vasile Mitru" Tasca</t>
  </si>
  <si>
    <t>Tasca</t>
  </si>
  <si>
    <t>Erasmus+ KA121 appui modere · OID E10086351 · 1 prof(s) FLE rattaché(s) : Elena-Raluca Stafie</t>
  </si>
  <si>
    <t>1 prof(s) FLE rattaché(s) : Elena-Raluca Stafie</t>
  </si>
  <si>
    <t>ROU-110</t>
  </si>
  <si>
    <t>Liceul Teoretic "Petre Pandrea"</t>
  </si>
  <si>
    <t>Bals</t>
  </si>
  <si>
    <t>Erasmus+ KA121 appui modere · OID E10051942 · 2 prof(s) FLE rattaché(s) : Maria Luiza Rosca, Marilena Truță</t>
  </si>
  <si>
    <t>2 prof(s) FLE rattaché(s) : Maria Luiza Rosca, Marilena Truță</t>
  </si>
  <si>
    <t>ROU-111</t>
  </si>
  <si>
    <t>Colegiul Economic "Virgil Madgearu" Municipiul Ploiesti</t>
  </si>
  <si>
    <t>Ploiesti</t>
  </si>
  <si>
    <t>Erasmus+ KA121 appui modere · OID E10023131 · 1 prof(s) FLE rattaché(s) : Kinga-Manuela Molnar | 33 contacts dans la ville</t>
  </si>
  <si>
    <t>1 prof(s) FLE rattaché(s) : Kinga-Manuela Molnar | 33 contacts dans la ville</t>
  </si>
  <si>
    <t>ROU-112</t>
  </si>
  <si>
    <t>Colegiul National Pedagogic "Regina Maria"</t>
  </si>
  <si>
    <t>Erasmus+ KA121 appui modere · OID E10132792 · 2 prof(s) FLE rattaché(s) : Aura Brescan, Sabina Barbu | 33 contacts dans la ville</t>
  </si>
  <si>
    <t>2 prof(s) FLE rattaché(s) : Aura Brescan, Sabina Barbu | 33 contacts dans la ville</t>
  </si>
  <si>
    <t>ROU-113</t>
  </si>
  <si>
    <t>Colegiul National "Alexandru Ioan Cuza" Municipiul Ploiesti Judetul Prahova</t>
  </si>
  <si>
    <t>Erasmus+ KA121 appui modere · OID E10053119 · 2 prof(s) FLE rattaché(s) : Gabriela Turea, Elena Adelina Venete | 33 contacts dans la ville</t>
  </si>
  <si>
    <t>2 prof(s) FLE rattaché(s) : Gabriela Turea, Elena Adelina Venete | 33 contacts dans la ville</t>
  </si>
  <si>
    <t>ROU-114</t>
  </si>
  <si>
    <t>Scoala Gimnaziala Bogdan Voda</t>
  </si>
  <si>
    <t>Câmpulung Moldovenesc</t>
  </si>
  <si>
    <t>Erasmus+ KA121 appui modere · OID E10289498 · 3 prof(s) FLE rattaché(s) : Camelia Nutescu, Annemarie -Adriana Racoviță, Anamaria Munteanu | 13 contacts dans la ville</t>
  </si>
  <si>
    <t>3 prof(s) FLE rattaché(s) : Camelia Nutescu, Annemarie -Adriana Racoviță, Anamaria Munteanu | 13 contacts dans la ville</t>
  </si>
  <si>
    <t>ROU-115</t>
  </si>
  <si>
    <t>Colegiul Silvic Bucovina</t>
  </si>
  <si>
    <t>Erasmus+ KA121 appui modere · OID E10050949 · 3 prof(s) FLE rattaché(s) : SERGIU CATALIN BIRGOVAN, Mihaela Sasu, MIHAELA DACIANA BIRGOVAN | 13 contacts dans la ville</t>
  </si>
  <si>
    <t>3 prof(s) FLE rattaché(s) : SERGIU CATALIN BIRGOVAN, Mihaela Sasu, MIHAELA DACIANA BIRGOVAN | 13 contacts dans la ville</t>
  </si>
  <si>
    <t>ROU-116</t>
  </si>
  <si>
    <t>Colegiul National Dragos Voda</t>
  </si>
  <si>
    <t>Erasmus+ KA121 appui modere · OID E10035203 · 3 prof(s) FLE rattaché(s) : Camelia Nutescu, Annemarie -Adriana Racoviță, Anamaria Munteanu | 13 contacts dans la ville</t>
  </si>
  <si>
    <t>ROU-117</t>
  </si>
  <si>
    <t>Colegiul Tehnic "Alexandru Ioan Cuza" Suceava</t>
  </si>
  <si>
    <t>Erasmus+ KA121 appui modere · OID E10171912 · 2 prof(s) FLE rattaché(s) : Felicia Maria Varvaroi, Loredana Gaspar | 33 contacts dans la ville</t>
  </si>
  <si>
    <t>2 prof(s) FLE rattaché(s) : Felicia Maria Varvaroi, Loredana Gaspar | 33 contacts dans la ville</t>
  </si>
  <si>
    <t>ROU-118</t>
  </si>
  <si>
    <t>SCOALA GIMNAZIALA "ALEXANDRA NECHITA"</t>
  </si>
  <si>
    <t>Vaslui</t>
  </si>
  <si>
    <t>Erasmus+ KA121 appui modere · OID E10161938 · 2 prof(s) FLE rattaché(s) : Tirca Mihaela, Alina Moraru | 14 contacts dans la ville</t>
  </si>
  <si>
    <t>2 prof(s) FLE rattaché(s) : Tirca Mihaela, Alina Moraru | 14 contacts dans la ville</t>
  </si>
  <si>
    <t>ROU-119</t>
  </si>
  <si>
    <t>Liceul Pedagogic "Ioan Popescu"</t>
  </si>
  <si>
    <t>Barlad</t>
  </si>
  <si>
    <t>Erasmus+ KA121 appui modere · OID E10086146 · 2 prof(s) FLE rattaché(s) : Roxana Pașcu, NIȚUC IRINA THEODORA | 6 contacts dans la ville</t>
  </si>
  <si>
    <t>2 prof(s) FLE rattaché(s) : Roxana Pașcu, NIȚUC IRINA THEODORA | 6 contacts dans la ville</t>
  </si>
  <si>
    <t>ROU-120</t>
  </si>
  <si>
    <t>Scoala Gimnaziala "Constantin Parfene"</t>
  </si>
  <si>
    <t>Erasmus+ KA121 appui modere · OID E10207309 · 2 prof(s) FLE rattaché(s) : Florina-Mihaela Bujor-Chicu, GEORGIANA STĂCESCU | 14 contacts dans la ville</t>
  </si>
  <si>
    <t>2 prof(s) FLE rattaché(s) : Florina-Mihaela Bujor-Chicu, GEORGIANA STĂCESCU | 14 contacts dans la ville</t>
  </si>
  <si>
    <t>CARTOGRAPHIE ROUMANIE 2026 · PRIORITÉS</t>
  </si>
  <si>
    <t>Ce que montre cet onglet : les priorités triées par score, reliées en direct à l'onglet Établissements. À quoi il sert : la liste de travail immédiate.</t>
  </si>
  <si>
    <t>« On écoute avant de proposer. »</t>
  </si>
  <si>
    <t>— Posture conseil Francophonia</t>
  </si>
  <si>
    <t>#</t>
  </si>
  <si>
    <t>Nom</t>
  </si>
  <si>
    <t>Programmes (univers)</t>
  </si>
  <si>
    <t>_score</t>
  </si>
  <si>
    <t>_pos</t>
  </si>
  <si>
    <t>CARTOGRAPHIE ROUMANIE 2026 · PIPELINE</t>
  </si>
  <si>
    <t>Ce que montre cet onglet : la photographie des transactions actives (entonnoir + total). Le détail transaction par transaction s'extrait via le skill HubSpot.</t>
  </si>
  <si>
    <t>Étape du pipeline</t>
  </si>
  <si>
    <t>Transactions</t>
  </si>
  <si>
    <t>Montant (€)</t>
  </si>
  <si>
    <t>Prise De Contact</t>
  </si>
  <si>
    <t>Organiser Séjour</t>
  </si>
  <si>
    <t>TOTAL ACTIF</t>
  </si>
  <si>
    <t>Rappel : le pipeline « chaud » du Dashboard (Bloc 2) = Fidélisation (08) + Reportés (09). Cet onglet 04 montre les transactions actives en cours.</t>
  </si>
  <si>
    <t>CARTOGRAPHIE ROUMANIE 2026 · CONTACTS</t>
  </si>
  <si>
    <t>Ce que montre cet onglet : les contacts rattachés au pays (structure + échantillon). Extraction et synthèse par segment via le skill HubSpot.</t>
  </si>
  <si>
    <t>Nom établissement (C)</t>
  </si>
  <si>
    <t>Prénom</t>
  </si>
  <si>
    <t>Fonction</t>
  </si>
  <si>
    <t>Email</t>
  </si>
  <si>
    <t>Établissement rattaché (02)</t>
  </si>
  <si>
    <t>Statut croisement</t>
  </si>
  <si>
    <t>Mensuel — extraction HubSpot par Annick MIARA REVELAT.</t>
  </si>
  <si>
    <t>(à croiser 02)</t>
  </si>
  <si>
    <t>Échantillon</t>
  </si>
  <si>
    <t>Verrou ad hoc 4 S3b.1 : plafond 80 contacts en lignes individuelles + synthèse par segment au-delà. Marqueurs identifiés : 49 Clients confirmés + 12 Leads engagés + 16 Lead qualifié dvpt + 3 Lead qualifié mkt à haute valeur fonctionnelle. Flags retenus : 23 Direction établissement, 18 Coord Erasmus, 2 Inspectorat, 2 Universitaires. Score marqueur ∈ [100, 160].</t>
  </si>
  <si>
    <t>Laura Maria</t>
  </si>
  <si>
    <t>Irina</t>
  </si>
  <si>
    <t>Colegiul Național Pedagogic Vasile Lupu</t>
  </si>
  <si>
    <t>≈ 125 contacts rattachés à la Roumanie dans HubSpot. L'extraction complète et la synthèse par segment se font via le skill HubSpot. Le croisement avec l'onglet Établissements passe par le champ déclaratif « Nom établissement (C) ».</t>
  </si>
  <si>
    <t>CARTOGRAPHIE ROUMANIE 2026 · MARCHÉ</t>
  </si>
  <si>
    <t>Ce que montre cet onglet : 49 concurrents lus sur 12 dimensions, avec là où Francophonia est devant et là où il est en retrait. À ne pas confondre avec les agences partenaires (07).</t>
  </si>
  <si>
    <t>Concurrent</t>
  </si>
  <si>
    <t>Création</t>
  </si>
  <si>
    <t>Volume / an</t>
  </si>
  <si>
    <t>Label Qualité FLE</t>
  </si>
  <si>
    <t>Segments servis</t>
  </si>
  <si>
    <t>Cible prioritaire vs Roumanie</t>
  </si>
  <si>
    <t>Statut concurrent ou partenaire</t>
  </si>
  <si>
    <t>Force principale</t>
  </si>
  <si>
    <t>Faiblesse vs Francophonia</t>
  </si>
  <si>
    <t>URL</t>
  </si>
  <si>
    <t>CAVILAM – Alliance Française</t>
  </si>
  <si>
    <t>Vichy</t>
  </si>
  <si>
    <t>1964</t>
  </si>
  <si>
    <t>4 000 stagiaires/an (dont 800 profs)</t>
  </si>
  <si>
    <t>Oui — Label Qualité FLE meilleures notes</t>
  </si>
  <si>
    <t>M1 mobilité scolaire/universitaire + M2 formation continue prof FLE + scolaires + cadres entreprises</t>
  </si>
  <si>
    <t>Concurrent direct n°1 sur UDF profs FLE + concurrent indirect sur SCL</t>
  </si>
  <si>
    <t>🔴 Concurrent direct n°1 — Famille acteurs commerciaux structurants</t>
  </si>
  <si>
    <t>Ancrage MEAE/FEI/OIF/AEFE + marque Alliance française mondiale + innovation pédagogique</t>
  </si>
  <si>
    <t>Pas d'écosystème 3 marchés sur marque unique. Pas de Côte d'Azur. Pas de séquence post-séjour structurée.</t>
  </si>
  <si>
    <t>Différencier sur écosystème 3 marchés + Côte d'Azur scène pédagogique + Carnet des Possibles + post-séjour 8 paliers</t>
  </si>
  <si>
    <t>CIA — Centro Internazionale di Antibes</t>
  </si>
  <si>
    <t>Antibes</t>
  </si>
  <si>
    <t>Création &gt;50 ans</t>
  </si>
  <si>
    <t>Volume signifiant — opérateur catalogue global</t>
  </si>
  <si>
    <t>Oui — opérateur historique</t>
  </si>
  <si>
    <t>M1 mobilité scolaire et universitaire (mono-marché)</t>
  </si>
  <si>
    <t>Concurrent direct sur SCL Côte d'Azur</t>
  </si>
  <si>
    <t>🔴 Concurrent direct géographique — Famille acteurs commerciaux directs</t>
  </si>
  <si>
    <t>Ancrage Côte d'Azur historique, marque installée Méditerranée</t>
  </si>
  <si>
    <t>Mono-marché 1. Pas d'écosystème 3 marchés. Pas de dispositif éditorial doctrinal Francophonia.</t>
  </si>
  <si>
    <t>Côte d'Azur scène pédagogique 3 marchés + écosystème + signature éditoriale doctrinale</t>
  </si>
  <si>
    <t>CUEF — Centre Universitaire d'Études Françaises Grenoble</t>
  </si>
  <si>
    <t>Grenoble</t>
  </si>
  <si>
    <t>Université Grenoble-Alpes</t>
  </si>
  <si>
    <t>Volume universitaire signifiant</t>
  </si>
  <si>
    <t>Oui — Label Qualité FLE</t>
  </si>
  <si>
    <t>M1 mobilité universitaire + M2 formation continue prof FLE</t>
  </si>
  <si>
    <t>Concurrent direct sur SCL universitaire + UDF profs</t>
  </si>
  <si>
    <t>🔴 Concurrent direct — Famille acteurs commerciaux structurants universitaires</t>
  </si>
  <si>
    <t>Ancrage universitaire fort + ADCUEFE + Label Qualité FLE</t>
  </si>
  <si>
    <t>Pas de Côte d'Azur. Pas de dimension solidaire ESUS. Pas de Carnet des Possibles.</t>
  </si>
  <si>
    <t>Différenciation Côte d'Azur + ESUS 30 % solidaire + écosystème 3 marchés</t>
  </si>
  <si>
    <t>Institut de Touraine</t>
  </si>
  <si>
    <t>Tours</t>
  </si>
  <si>
    <t>1912</t>
  </si>
  <si>
    <t>Volume signifiant — opérateur historique</t>
  </si>
  <si>
    <t>M2 formation continue prof FLE + M1 mobilité (mineur)</t>
  </si>
  <si>
    <t>Concurrent direct sur UDF profs</t>
  </si>
  <si>
    <t>🔴 Concurrent direct — Famille acteurs commerciaux structurants</t>
  </si>
  <si>
    <t>Ancrage historique 1912 + ancrage Val de Loire patrimoine</t>
  </si>
  <si>
    <t>Pas d'écosystème 3 marchés. Pas de Côte d'Azur. Pas de doctrine Allumer les étoiles.</t>
  </si>
  <si>
    <t>Différenciation Côte d'Azur + Allumer les étoiles + écosystème + post-séjour 8 paliers</t>
  </si>
  <si>
    <t>SUPFLES — Aix-Marseille Université</t>
  </si>
  <si>
    <t>Aix-en-Provence / Marseille</t>
  </si>
  <si>
    <t>Université Aix-Marseille</t>
  </si>
  <si>
    <t>Volume universitaire</t>
  </si>
  <si>
    <t>M2 formation continue prof FLE (structurant universitaire)</t>
  </si>
  <si>
    <t>Concurrent indirect sur UDF profs (structurant universitaire)</t>
  </si>
  <si>
    <t>🟡 Concurrent indirect — Famille acteurs structurants universitaires</t>
  </si>
  <si>
    <t>Ancrage universitaire + Aix-Marseille + AMU partenariats</t>
  </si>
  <si>
    <t>Mono-marché M2. Pas d'écosystème 3 marchés. Pas de Côte d'Azur Nice.</t>
  </si>
  <si>
    <t>Différenciation Côte d'Azur Nice (vs Marseille) + écosystème + signature éditoriale doctrinale</t>
  </si>
  <si>
    <t>Azurlingua</t>
  </si>
  <si>
    <t>Nice</t>
  </si>
  <si>
    <t>1994</t>
  </si>
  <si>
    <t>4 000 élèves/an, 100 000+ depuis création</t>
  </si>
  <si>
    <t>Oui — Label Qualité FLE 3 étoiles</t>
  </si>
  <si>
    <t>M1 mobilité scolaire et universitaire + adultes + juniors + groupes scolaires</t>
  </si>
  <si>
    <t>Concurrent direct géographique (même ville Nice)</t>
  </si>
  <si>
    <t>Ancienneté Nice 1994 + 97 % réussite DELF + capacité 4 000 élèves/an</t>
  </si>
  <si>
    <t>Mono-marché M1. Pas d'univers M2 UDF profs. Pas de Manifeste éducatif doctrinal. Pas d'ESUS.</t>
  </si>
  <si>
    <t>Différenciation 3 marchés + ESUS Mission + Manifeste Éducation 2030 + Allumer les étoiles</t>
  </si>
  <si>
    <t>alpha.b</t>
  </si>
  <si>
    <t>Création récente</t>
  </si>
  <si>
    <t>Volume signifiant Nice</t>
  </si>
  <si>
    <t>Présence Nice, communauté locale</t>
  </si>
  <si>
    <t>Mono-marché M1. Pas d'écosystème. Pas de Manifeste doctrinal. Pas de Côte d'Azur scène pédagogique 3 marchés.</t>
  </si>
  <si>
    <t>Différenciation écosystème 3 marchés + scénographie Côte d'Azur + dispositif éditorial Francophonia</t>
  </si>
  <si>
    <t>CREFECO — Centre Régional Francophone pour l'Europe Centrale et Orientale</t>
  </si>
  <si>
    <t>Sofia (Bulgarie)</t>
  </si>
  <si>
    <t>OIF</t>
  </si>
  <si>
    <t>Activité régionale ECO — formation profs gratuite</t>
  </si>
  <si>
    <t>M2 formation continue prof FLE (OIF/AUF gratuit)</t>
  </si>
  <si>
    <t>Concurrent gratuit sur M2 — acteur structurant régional</t>
  </si>
  <si>
    <t>🔴 Concurrent structurant régional — Famille acteurs OIF/AUF structurants gratuits</t>
  </si>
  <si>
    <t>Gratuit. Mandat OIF régional ECO. Couverture Bulgarie, Roumanie, Moldavie, Albanie, Macédoine du Nord.</t>
  </si>
  <si>
    <t>Format formation court. Pas d'écosystème éducatif Francophonia. Pas de Côte d'Azur. Pas de dimension solidaire ESUS payante distinctive.</t>
  </si>
  <si>
    <t>Positionner Francophonia comme qualité payante différenciée + Côte d'Azur + dimension solidaire éditorialisée + Carnet des Possibles</t>
  </si>
  <si>
    <t>BLOC 2 — GRILLE 12 DIMENSIONS — Lecture comparative</t>
  </si>
  <si>
    <t>Dimension</t>
  </si>
  <si>
    <t>CAVILAM Vichy</t>
  </si>
  <si>
    <t>CIA Antibes</t>
  </si>
  <si>
    <t>CUEF Grenoble</t>
  </si>
  <si>
    <t>Institut Touraine</t>
  </si>
  <si>
    <t>SUPFLES Aix-Marseille</t>
  </si>
  <si>
    <t>Azurlingua Nice</t>
  </si>
  <si>
    <t>alpha.b Nice</t>
  </si>
  <si>
    <t>CREFECO Sofia</t>
  </si>
  <si>
    <t>FRANCOPHONIA</t>
  </si>
  <si>
    <t>Positionnement éditorial</t>
  </si>
  <si>
    <t>Innovation pédagogique institutionnelle MEAE/FEI</t>
  </si>
  <si>
    <t>Patrimoine Côte d'Azur historique</t>
  </si>
  <si>
    <t>Universitaire Grenoble-Alpes structurant</t>
  </si>
  <si>
    <t>1912 — Val de Loire patrimoine</t>
  </si>
  <si>
    <t>Universitaire Aix-Marseille structurant</t>
  </si>
  <si>
    <t>30 ans Nice — opérateur historique local</t>
  </si>
  <si>
    <t>Communauté Nice récente</t>
  </si>
  <si>
    <t>OIF/AUF mandat régional ECO gratuit</t>
  </si>
  <si>
    <t>Voix double : lyrique (solidaire) + dynamique (commercial). Manifeste + citations + Apollinaire/Rabelais</t>
  </si>
  <si>
    <t>Offre programmes</t>
  </si>
  <si>
    <t>FLE + UDF profs + cadres entreprises</t>
  </si>
  <si>
    <t>M1 mobilité scolaire/universitaire</t>
  </si>
  <si>
    <t>M1 universitaire + M2 prof FLE</t>
  </si>
  <si>
    <t>M2 prof FLE + M1 mineur</t>
  </si>
  <si>
    <t>M2 prof FLE universitaire</t>
  </si>
  <si>
    <t>M1 adultes + juniors + groupes scolaires</t>
  </si>
  <si>
    <t>M1 adultes + juniors</t>
  </si>
  <si>
    <t>M2 formation profs FLE gratuite régionale</t>
  </si>
  <si>
    <t>SCL + UDF + immersion + EELA + Allumer les étoiles</t>
  </si>
  <si>
    <t>Prix</t>
  </si>
  <si>
    <t>Médiane-haute</t>
  </si>
  <si>
    <t>Médiane Côte d'Azur</t>
  </si>
  <si>
    <t>Médiane universitaire</t>
  </si>
  <si>
    <t>Médiane patrimoniale</t>
  </si>
  <si>
    <t>Médiane (316 CHF/sem)</t>
  </si>
  <si>
    <t>Médiane Nice</t>
  </si>
  <si>
    <t>Gratuit (financement OIF/AUF)</t>
  </si>
  <si>
    <t>Médiane-haute — cohérent marge 70 %</t>
  </si>
  <si>
    <t>Ancrage territorial</t>
  </si>
  <si>
    <t>Vichy UNESCO Auvergne</t>
  </si>
  <si>
    <t>Côte d'Azur Antibes</t>
  </si>
  <si>
    <t>Grenoble-Alpes universitaire</t>
  </si>
  <si>
    <t>Tours Val de Loire patrimoine</t>
  </si>
  <si>
    <t>Aix-Marseille universitaire</t>
  </si>
  <si>
    <t>Nice centre-ville historique</t>
  </si>
  <si>
    <t>Nice — implantation locale</t>
  </si>
  <si>
    <t>Sofia régional ECO</t>
  </si>
  <si>
    <t>Côte d'Azur — scénographie 4 valeurs (Fraternité/Perspectives/Enthousiasme/Partage)</t>
  </si>
  <si>
    <t>Typologie de clients</t>
  </si>
  <si>
    <t>115 nationalités, profs + cadres</t>
  </si>
  <si>
    <t>Multi-publics M1 Côte d'Azur</t>
  </si>
  <si>
    <t>Étudiants universitaires + profs</t>
  </si>
  <si>
    <t>Adultes individuel + groupes</t>
  </si>
  <si>
    <t>Profs FLE et toutes disciplines universitaires</t>
  </si>
  <si>
    <t>International large + groupes scolaires</t>
  </si>
  <si>
    <t>Adultes + juniors international</t>
  </si>
  <si>
    <t>Profs ECO Bulgarie/Roumanie/Moldavie/Albanie/Macédoine</t>
  </si>
  <si>
    <t>Public mixte international — Italie/Pérou/Roumanie/Colombie/Roumanie/Turquie</t>
  </si>
  <si>
    <t>Modèle pédagogique</t>
  </si>
  <si>
    <t>Innovation numérique TBI/tablettes</t>
  </si>
  <si>
    <t>Pédagogie immersion classique</t>
  </si>
  <si>
    <t>Universitaire + recherche</t>
  </si>
  <si>
    <t>Effectifs cadrés + culturel</t>
  </si>
  <si>
    <t>Universitaire + formation continue</t>
  </si>
  <si>
    <t>CECR + DELF, classes mixées</t>
  </si>
  <si>
    <t>Pédagogie immersion</t>
  </si>
  <si>
    <t>Format court régional OIF</t>
  </si>
  <si>
    <t>Pédagogie expérientielle Côte d'Azur — à formaliser davantage en 2026-2027</t>
  </si>
  <si>
    <t>Dimension solidaire</t>
  </si>
  <si>
    <t>Faible publique (pas d'ESUS)</t>
  </si>
  <si>
    <t>Faible</t>
  </si>
  <si>
    <t>Universitaire (pas ESUS commercial)</t>
  </si>
  <si>
    <t>OIF mandat régional (mais pas ESUS opérateur)</t>
  </si>
  <si>
    <t>FORT — Allumer les étoiles + scénographie 4 valeurs + Manifeste Éducation 2030</t>
  </si>
  <si>
    <t>Post-séjour</t>
  </si>
  <si>
    <t>Suivi alumni informel + MOOC</t>
  </si>
  <si>
    <t>Témoignages occasionnels</t>
  </si>
  <si>
    <t>Cours en ligne universitaires</t>
  </si>
  <si>
    <t>Témoignages</t>
  </si>
  <si>
    <t>Universitaire (continuité études)</t>
  </si>
  <si>
    <t>Témoignages retours 3-8 fois</t>
  </si>
  <si>
    <t>Réseau communauté Nice</t>
  </si>
  <si>
    <t>Suivi mandat régional</t>
  </si>
  <si>
    <t>Séquence 8 paliers J0→J+330 + 4 voies post-séjour explicites</t>
  </si>
  <si>
    <t>Accompagnateurs</t>
  </si>
  <si>
    <t>Accueil non valorisé éditorialement</t>
  </si>
  <si>
    <t>Implicite groupes scolaires</t>
  </si>
  <si>
    <t>Universitaire (peu pertinent)</t>
  </si>
  <si>
    <t>Implicite</t>
  </si>
  <si>
    <t>Pas applicable (format formation)</t>
  </si>
  <si>
    <t>PRESCRIPTEURS INTERNES NOMMÉS — valorisés éditorialement</t>
  </si>
  <si>
    <t>Réseau Alliance française mondial</t>
  </si>
  <si>
    <t>Marque Côte d'Azur installée</t>
  </si>
  <si>
    <t>Universités partenaires + ADCUEFE</t>
  </si>
  <si>
    <t>Témoignages retours répétés</t>
  </si>
  <si>
    <t>100 000+ stagiaires depuis création</t>
  </si>
  <si>
    <t>Communauté Nice</t>
  </si>
  <si>
    <t>Mandat OIF récurrent</t>
  </si>
  <si>
    <t>Cap d'amplification, double parcours, pipeline temps long, 4 voies post-séjour</t>
  </si>
  <si>
    <t>Écosystème prescripteurs</t>
  </si>
  <si>
    <t>MEAE / Institut français Paris / OIF / AEFE</t>
  </si>
  <si>
    <t>Qualité FLE + agences réceptives</t>
  </si>
  <si>
    <t>ADCUEFE + AUF universitaire</t>
  </si>
  <si>
    <t>4 ministères Qualité FLE</t>
  </si>
  <si>
    <t>ADCUEFE + universités</t>
  </si>
  <si>
    <t>Qualité FLE + ESL + Boa Lingua</t>
  </si>
  <si>
    <t>Qualité FLE</t>
  </si>
  <si>
    <t>OIF + AUF + Ambassades pays ECO</t>
  </si>
  <si>
    <t>À RENFORCER — pas d'alliance documentée SCAC Roumanie (enjeu n°1 12 mois)</t>
  </si>
  <si>
    <t>Signature éditoriale</t>
  </si>
  <si>
    <t>Centre de référence international FLE</t>
  </si>
  <si>
    <t>Patrimoine Côte d'Azur</t>
  </si>
  <si>
    <t>Universitaire excellence Grenoble</t>
  </si>
  <si>
    <t>Treat yourself + Val de Loire</t>
  </si>
  <si>
    <t>Excellence universitaire AMU</t>
  </si>
  <si>
    <t>Richesses culturelles Nice + immersion</t>
  </si>
  <si>
    <t>Communauté locale Nice</t>
  </si>
  <si>
    <t>Mandat OIF francophonie ECO</t>
  </si>
  <si>
    <t>« De la promesse à la méthode » + « la classe à ciel ouvert » + « Apprendre de tous, savoir ensemble »</t>
  </si>
  <si>
    <t>BLOC 3 — MATRICE DE DIFFÉRENCIATION FRANCOPHONIA</t>
  </si>
  <si>
    <t>Position Francophonia</t>
  </si>
  <si>
    <t>Justification</t>
  </si>
  <si>
    <t>🟢 DEVANT</t>
  </si>
  <si>
    <t>Voix double construite (lyrique solidaire + dynamique commercial), Manifeste Éducation 2030, citations Rabelais/Apollinaire. Aucun concurrent n'a une voix aussi construite.</t>
  </si>
  <si>
    <t>Mobiliser dès le 1er contact à București/Cluj-Napoca/Iași — voix qui résonne avec la francophilie roumaine sans antagonisme (vs antagonismes historiques d'autres pays). Décideurs i/ii/iii : prof FLE → coordinateur Erasmus → proviseur.</t>
  </si>
  <si>
    <t>🟡 À PARITÉ</t>
  </si>
  <si>
    <t>Mêmes segments que les meilleurs (groupes scolaires + UDF + individuels). Pas d'avantage net en gamme.</t>
  </si>
  <si>
    <t>Ne pas s'épuiser sur l'argumentaire offre — porter sur la voix et la dimension solidaire.</t>
  </si>
  <si>
    <t>Médiane-haute comme la plupart des Qualité FLE. Pas d'avantage ni de désavantage prix.</t>
  </si>
  <si>
    <t>Tenir la marge 70 % sur le marché roumain — ne pas se laisser entraîner dans la guerre tarifaire.</t>
  </si>
  <si>
    <t>Côte d'Azur fort mais Azurlingua + alpha.b sont concurrents géographiques Nice. CIA Antibes proche. Différenciation = scène pédagogique 3 marchés, pas juste géographique.</t>
  </si>
  <si>
    <t>Côte d'Azur = différenciant éditorial (scénographie 4 valeurs), pas un avantage géographique pur.</t>
  </si>
  <si>
    <t>Public mixte international, mêmes segments. Pas de niche client unique.</t>
  </si>
  <si>
    <t>Pas d'argumentaire à construire ici. Capitaliser sur d'autres dimensions.</t>
  </si>
  <si>
    <t>🔴 EN RETRAIT</t>
  </si>
  <si>
    <t>CAVILAM (commercial structurant) + CREFECO Sofia (OIF/AUF gratuit) plus avancé en innovation pédagogique numérique. FEI plus institutionnel sur l'ingénierie de formation. Francophonia doit consolider sa proposition pédagogique formalisée.</t>
  </si>
  <si>
    <t>Chantier de fond 2026-2027 — pas un préalable au lancement Roumanie. Ne pas attaquer CAVILAM frontalement sur la pédagogie.</t>
  </si>
  <si>
    <t>Allumer les étoiles + scénographie 4 valeurs + Manifeste Éducation 2030 + Mare Nostrum. Aucun concurrent n'a un engagement aussi structuré et nommé.</t>
  </si>
  <si>
    <t>Mobiliser fortement dans un pays en reconstruction — Manifeste résonne avec la mémoire post-PNRR.</t>
  </si>
  <si>
    <t>Séquence 8 paliers J0→J+330, 4 voies post-séjour explicites. Aucun concurrent ne publie une séquence aussi structurée.</t>
  </si>
  <si>
    <t>Argument différenciant fort vis-à-vis des écoles privées roumaines — pose la promesse de fidélité organisée (francophilie).</t>
  </si>
  <si>
    <t>Accompagnateurs comme prescripteurs internes nommés, valorisés éditorialement. Les concurrents les accueillent sans les valoriser.</t>
  </si>
  <si>
    <t>Avantage opérationnel sur les lycées bilingues francophones roumains (réseau 63 lycées brief S1) + universités membres AUF (&gt;20) + 4 IFR (Bucarest, Cluj, Iași, Timișoara).</t>
  </si>
  <si>
    <t>Cap d'amplification, double parcours, pipeline temps long, 4 voies post-séjour. Aucun concurrent ne publie une stratégie aussi longue.</t>
  </si>
  <si>
    <t>Double argument : économique (fidélisation = marge) + culturel (résonance francophilie). À porter avec force.</t>
  </si>
  <si>
    <t>CAVILAM + CUEF + CREFECO ont un ancrage institutionnel supérieur en formation continue prof FLE. Sur le terrain roumain, à investiguer S3b avec Constantin : présence ou non de partenariats IFR documentés, statut Francophonia auprès de ARPF/APFR.</t>
  </si>
  <si>
    <t>ENJEU 12 MOIS — Structurer un partenariat IFR Bucarest et activer une présence sur AUF Bureau Europe Centrale et Orientale avant fin S1 2026.</t>
  </si>
  <si>
    <t>« De la promesse à la méthode » + « la classe à ciel ouvert » + Manifeste + Apollinaire + Boléro. Identité unique reconnaissable.</t>
  </si>
  <si>
    <t>Apollinaire « rallumer les étoiles » prend une résonance particulière en Roumanie — à exploiter.</t>
  </si>
  <si>
    <t>SYNTHÈSE — Compteur des positions</t>
  </si>
  <si>
    <t>6 dimensions</t>
  </si>
  <si>
    <t>Positionnement éditorial · Dimension solidaire · Post-séjour · Accompagnateurs · Fidélisation · Signature éditoriale</t>
  </si>
  <si>
    <t>4 dimensions</t>
  </si>
  <si>
    <t>Offre programmes · Prix · Ancrage territorial · Typologie de clients</t>
  </si>
  <si>
    <t>2 dimensions</t>
  </si>
  <si>
    <t>Modèle pédagogique (chantier 2026-2027) · Écosystème prescripteurs (enjeu n°1 12 mois)</t>
  </si>
  <si>
    <t>BLOC 4 — CARTE DES 7 ESPACES VIDES — Territoires non occupés où Francophonia plante son drapeau</t>
  </si>
  <si>
    <t>N°</t>
  </si>
  <si>
    <t>Espace vide</t>
  </si>
  <si>
    <t>Atout Francophonia</t>
  </si>
  <si>
    <t>Cible Note S5 / Carnet</t>
  </si>
  <si>
    <t>COMBINATOIRE 3 MARCHÉS SUR MARQUE UNIQUE</t>
  </si>
  <si>
    <t>Aucun concurrent identifié sur le marché roumain ne propose simultanément (i) séjours scolaires et universitaires, (ii) formation continue prof FLE et toutes disciplines en français, (iii) programmes institutionnels proviseurs.</t>
  </si>
  <si>
    <t>Article 4 du Skill cartographie-francophonia : trois marchés indissociables comme principe constitutif. La promesse « un écosystème, pas une gamme ».</t>
  </si>
  <si>
    <t>Angle de différenciation structurel à porter prioritairement dans la Note stratégique S5 (section différenciation) et le Carnet des Possibles S6.</t>
  </si>
  <si>
    <t>Section II et IV Carnet des Possibles + Note S5 section différenciation + fiche RO-01</t>
  </si>
  <si>
    <t>CÔTE D'AZUR SCÈNE PÉDAGOGIQUE 3 MARCHÉS</t>
  </si>
  <si>
    <t>Trois concurrents Côte d'Azur identifiés (C2 CIA Antibes, C6 Azurlingua Nice, C7 alpha.b Nice) sont mono-marché 1 adulte/junior. Aucun n'utilise la Côte d'Azur comme scène pédagogique pour les 3 publics Francophonia.</t>
  </si>
  <si>
    <t>Scénographie « Côte d'Azur comme territoire d'apprentissage » avec les 4 valeurs (Fraternité, Perspectives, Enthousiasme, Partage) — Skill francophonia.</t>
  </si>
  <si>
    <t>À porter dans le Carnet des Possibles S6 section IV et la Note stratégique S5 conviction stratégique.</t>
  </si>
  <si>
    <t>Section IV Carnet des Possibles + Note S5 + fiche RO-02</t>
  </si>
  <si>
    <t>POST-SÉJOUR STRUCTURÉ 8 PALIERS J0 → J+330</t>
  </si>
  <si>
    <t>Aucun concurrent identifié n'a une séquence post-séjour 8 paliers comparable. Sur le cycle B2B 90 jours médian roumain (fiche méthode 8 contacts), la séquence post-séjour est un actif de fidélisation et de prescription unique.</t>
  </si>
  <si>
    <t>Séquence post-séjour 8 paliers + 4 voies post-séjour (Skill francophonia).</t>
  </si>
  <si>
    <t>Publier explicitement la séquence comme engagement vis-à-vis des partenaires roumains — résonance avec la francophilie roumaine.</t>
  </si>
  <si>
    <t>Section V Carnet des Possibles + Note S5 + fiche RO-03</t>
  </si>
  <si>
    <t>ACCOMPAGNATEURS PRESCRIPTEURS ÉDITORIALISÉS</t>
  </si>
  <si>
    <t>Quatre concurrents accueillent des groupes scolaires (C1 CAVILAM, C2 CIA, C4 Touraine, C6 Azurlingua) et hébergent leurs accompagnateurs selon usage standard. Aucun n'a structuré ce traitement comme une scénographie de prescription.</t>
  </si>
  <si>
    <t>Accompagnateurs nommés comme prescripteurs internes — dimension assumée éditorialement par Francophonia (fiche socle 7 bis Carnet des Situations).</t>
  </si>
  <si>
    <t>Dans les lycées bilingues francophones roumains, faire de l'accompagnateur un prescripteur futur structurel.</t>
  </si>
  <si>
    <t>Section V Carnet des Possibles + Carnet des Situations 7 bis + fiche RO-04</t>
  </si>
  <si>
    <t>RÉSEAU MANDATAIRES COMMISSIONNÉS EN EUROPE CENTRALE ET ORIENTALE</t>
  </si>
  <si>
    <t>Tous les concurrents identifiés fonctionnent par écosystèmes institutionnels (IFR, Alliances, ADCUEFE, AUF, OIF) ou commerciaux (agences réceptives B2C). Aucun n'a de réseau de mandataires terrain commissionnés au sens Francophonia.</t>
  </si>
  <si>
    <t>Réseau Constantin + 4 mandataires roumains à recruter en 2026 (cap pays = 5 mandataires actifs fin 2026).</t>
  </si>
  <si>
    <t>Structuration du réseau Roumanie comme actif différenciant : zones București/Ilfov + Transylvanie + Banat + Moldavie/Bucovine + Olténie/Dobrogea.</t>
  </si>
  <si>
    <t>Note S5 section Plan réseau + Feuille de route Constantin S6 + fiche RO-05</t>
  </si>
  <si>
    <t>SIGNATURE ÉDITORIALE DOCTRINALE FLE</t>
  </si>
  <si>
    <t>Aucun concurrent identifié n'a un dispositif éditorial doctrinal de l'envergure du Manifeste Francophonia + Carnet des Possibles + Carnet des Situations + Conseil scientifique international. Écart structurel sur le marché roumain.</t>
  </si>
  <si>
    <t>Dispositif éditorial Francophonia complet — actif unique sur le marché roumain et plus largement régional ECO.</t>
  </si>
  <si>
    <t>Maintenir et déployer comme signature systématique en prospection roumaine — Manifeste cité dès le 1er contact.</t>
  </si>
  <si>
    <t>Section IV-V-VI Carnet des Possibles + fiche RO-06</t>
  </si>
  <si>
    <t>SEGMENT 2026 TOUTES DISCIPLINES EN ANGLAIS</t>
  </si>
  <si>
    <t>Aucun concurrent identifié sur le marché roumain ne propose un format de formation continue enseignants « toutes disciplines en anglais » pour profs francophones d'établissements bilingues ou anglophones. Segment vierge — à confirmer en S3b.</t>
  </si>
  <si>
    <t>Cap 2026 Francophonia intègre ce segment — formation enseignants toutes disciplines en anglais.</t>
  </si>
  <si>
    <t>Pilote 1-2 profils 2026 sur établissements internationaux Bucarest (AISB, Cambridge School, Mark Twain) + lycées bilingues francophones à orientation anglophone secondaire.</t>
  </si>
  <si>
    <t>Section III Carnet des Possibles + Note S5 + fiche RO-07</t>
  </si>
  <si>
    <t>Ce que montre cet onglet : 0 agences qui peuvent nous envoyer des groupes (à ne pas confondre avec les concurrents 06).</t>
  </si>
  <si>
    <t>ID local</t>
  </si>
  <si>
    <t>Nom de l'agence</t>
  </si>
  <si>
    <t>Pays / Ville</t>
  </si>
  <si>
    <t>Adresse</t>
  </si>
  <si>
    <t>Spécialité</t>
  </si>
  <si>
    <t>Marché Francophonia couvert</t>
  </si>
  <si>
    <t>Niveau de relation</t>
  </si>
  <si>
    <t>Mandataire de coordination</t>
  </si>
  <si>
    <t>Niveau de fiabilité</t>
  </si>
  <si>
    <t>Notes Constantin</t>
  </si>
  <si>
    <t>Aucune ligne à date — onglet conservé (reflet de la réalité pays, cf. règle « onglet vide documenté »).</t>
  </si>
  <si>
    <t>CARTOGRAPHIE ROUMANIE 2026 · PIPELINE CHAUD</t>
  </si>
  <si>
    <t>Ce que montre cet onglet : 76 groupes déjà venus (Fermé gagné, 24 mois), à réactiver avant la prospection froide.</t>
  </si>
  <si>
    <t>Transaction</t>
  </si>
  <si>
    <t>Établissement / Company</t>
  </si>
  <si>
    <t>Phase</t>
  </si>
  <si>
    <t>Programme</t>
  </si>
  <si>
    <t>Date fermeture</t>
  </si>
  <si>
    <t>Reprise prévue ?</t>
  </si>
  <si>
    <t>Action de fidélisation</t>
  </si>
  <si>
    <t>SCL Semi-échange - Alina Clinciu - semaine 7</t>
  </si>
  <si>
    <t>Transaction gagnée</t>
  </si>
  <si>
    <t>SCL Immersion scolaire</t>
  </si>
  <si>
    <t>À ouvrir en S4</t>
  </si>
  <si>
    <t>Recontact priorité à arbitrer S4</t>
  </si>
  <si>
    <t>SIP - Olivia Rusu (25 étudiants) - semaines 2 - 3 2026</t>
  </si>
  <si>
    <t>SIP Classique</t>
  </si>
  <si>
    <t>SIP - Irina Cosovanu - semaines 25, 26</t>
  </si>
  <si>
    <t>SCL panoramique en Immersion Scolaire - Alina Clinciu - Semaine 8 2024</t>
  </si>
  <si>
    <t>SCL Medium</t>
  </si>
  <si>
    <t>SCL - Lucia Gabor - Semaine 14</t>
  </si>
  <si>
    <t>SCL OFFRE SPECIALE - C RADULESCU et I GHITA -S 8 -  15 au 21/02/26 - 22 + 3</t>
  </si>
  <si>
    <t>SCL Semi-échange - Violeta Bokra - du 18 au 23/05/25 - S 21 - 16 + 3</t>
  </si>
  <si>
    <t>SIP - Irina Cosovanu - 15-28 juin 2025</t>
  </si>
  <si>
    <t>UDF Violeta Bokra Semaine 29</t>
  </si>
  <si>
    <t>UDF ETE</t>
  </si>
  <si>
    <t>SCL - Diana Savu (Diana-Maria Honciuc) - Semaine 30 2024</t>
  </si>
  <si>
    <t xml:space="preserve">SCL Premium </t>
  </si>
  <si>
    <t>Alina Bobeică - SCL 19 au 23 Fév 24 -S 8 - 14 élèves - 8 accompagnateurs</t>
  </si>
  <si>
    <t>SCL Decouverte</t>
  </si>
  <si>
    <t>SCL - Anca Lungu - semaine 44 2024</t>
  </si>
  <si>
    <t>Anca BRAESCU- Irina MELISCH - SCL du 26/10/25 au 1/11/25 - S 44 - 17 + 2</t>
  </si>
  <si>
    <t>SCL  Flash</t>
  </si>
  <si>
    <t>SCL - Alina Bobeica - semaine 9 2025</t>
  </si>
  <si>
    <t>SCL Immersion scolaire - Février 2024 - Silvia Cirstea - SEM 8 - 10 participants</t>
  </si>
  <si>
    <t>SCL - Anca Lungu - semaine 44- 2025</t>
  </si>
  <si>
    <t>Andreea Anca Braescu - SCL du 26/10 au 02/11 - S 44 - 7 élèves</t>
  </si>
  <si>
    <t>SCL offre spéciale - Melania Mihai - semaine 8</t>
  </si>
  <si>
    <t>SCL Offre spéciale</t>
  </si>
  <si>
    <t>Déplacement - Formation Iasi Mai 2026</t>
  </si>
  <si>
    <t>FP FLE (HORS UDF)</t>
  </si>
  <si>
    <t>SCL- Irina Melish - 26/10 au 2/11/24 - S44 - 5 élèves</t>
  </si>
  <si>
    <t>UDF ETE 2025 - Adriana PATRASCU - 20 au 27/7/25 - S 30 - 5 Hébergements/famille</t>
  </si>
  <si>
    <t xml:space="preserve">SCL - Roumanie - Alina Bobeica - du 28/03 au 02/04/26 - S13/14 </t>
  </si>
  <si>
    <t>SCL ECO</t>
  </si>
  <si>
    <t>UDF ETE 2026  - Alina Radoi - semaine 30</t>
  </si>
  <si>
    <t>Fermé gagné</t>
  </si>
  <si>
    <t>UDF - Juillet 2023 - Mirela-Andreia Șuiu - Sem 29/30</t>
  </si>
  <si>
    <t>UDF- Juillet 2023-Daniela Ciornei-  Sem 29/30</t>
  </si>
  <si>
    <t>UDF - Juillet/Aout 2023 - Eveline-Simona Bălan - Sem 30/31</t>
  </si>
  <si>
    <t>FP FLE - Daria Ichim - semaine 21 2024</t>
  </si>
  <si>
    <t>UDF 2025 - Violeta Sandu - semaine 28, 29</t>
  </si>
  <si>
    <t>Laura Anca Budisan -UDF BOURSIER FLE ETE 2023</t>
  </si>
  <si>
    <t>Cristina Simona Scurtu - Formateurs des formateurs ETE 2024 - Sem 29 &amp; 30</t>
  </si>
  <si>
    <t>Formateurs (ETE)</t>
  </si>
  <si>
    <t>Bianca-Elena Darabă - Formateurs des formateurs ETE 2024 - Sem 29 &amp; 30</t>
  </si>
  <si>
    <t>Diana-Georgiana Cretu - UDF ETE 2024 Concours - Sem 30 &amp; 31</t>
  </si>
  <si>
    <t>UDF - Juillet 2023 - Bianca - Elena GVINDA - Sem 29/30</t>
  </si>
  <si>
    <t>Nicoleta Ana Idricianu Manolea - Nouvelle transaction</t>
  </si>
  <si>
    <t>FP DNL Irina Simniceanu - semaine 28</t>
  </si>
  <si>
    <t>FP DNL (anglais)</t>
  </si>
  <si>
    <t>Eugenia Driscu - FORMATEUR DE FORMATEURS ETE 2023</t>
  </si>
  <si>
    <t>UDF -Juillet 2023-  Nicoleta Ana Idricianu Manolea - Sem 29/30</t>
  </si>
  <si>
    <t>UDF - Juillet 2023 - Ramona Petronela Bojoga - Sem 29/30</t>
  </si>
  <si>
    <t>UDF Automne - Doinița Strasszer - Semaine 43 2023</t>
  </si>
  <si>
    <t>FP FLE - OCT 23 - SEM 43 - ILDIKÓ DÉNES</t>
  </si>
  <si>
    <t>UDF été 2025 - Elena Badarau - semaine 32</t>
  </si>
  <si>
    <t>Elena Nicoleta Sumer - UDF BOURSIERS ETE 2023</t>
  </si>
  <si>
    <t>UDF - Juillet 2023 - Tabita FARCAS - Sem 27</t>
  </si>
  <si>
    <t>Job shadowing - Silvia Cirstea - semaine 7 2024</t>
  </si>
  <si>
    <t>Job Shadowing - Silvia Cirstea - semaine 7 2024</t>
  </si>
  <si>
    <t>Formation Jobshadowing</t>
  </si>
  <si>
    <t>Asineta Predus - UDF ETE 2024 Boursiers - Sem 29</t>
  </si>
  <si>
    <t>Adriana Camelia Tuglea - UDF BOURSIERS ETE 2023</t>
  </si>
  <si>
    <t>UDF - Juillet/ Aout 2023 - Iulia Samson- sem 31</t>
  </si>
  <si>
    <t>UDF - Aout 2023 -Oana-Roxana Costache - Sem 32</t>
  </si>
  <si>
    <t>Ionela Gherasimescu - UDF ETE 2024 Concours - Sem 29</t>
  </si>
  <si>
    <t>Cristina Scurtu - UDF BOURSIERS ETE 2023</t>
  </si>
  <si>
    <t>Rodica Diaconescu - UDF ETE 2024 - Sem 33</t>
  </si>
  <si>
    <t>Vasilica-Petronela Irimia - UDF BOURSIERS ETE 2023</t>
  </si>
  <si>
    <t>Andreea Besleaga - UDF BOURSIERS ETE 2023</t>
  </si>
  <si>
    <t>UDF - Aout 2023 - Mihaela Haratu - Sem 31</t>
  </si>
  <si>
    <t>Elena Sextilia Solonaru - UDF ETE 2024 Concours - Sem 29</t>
  </si>
  <si>
    <t>Maria-Magdalena Varvaroi - UDF ETE 2024 Concours - Sem 29</t>
  </si>
  <si>
    <t>UDF - Juillet 2023 - Doina Leontescu -Sem 28</t>
  </si>
  <si>
    <t>Georgiana Mihaela Porumb - UDF ETE 2024 Concours - Sem 27</t>
  </si>
  <si>
    <t>UDF BOURSIER ETE 2026 - Emilia Alina   - 19/07/2026 au 02/08/2026</t>
  </si>
  <si>
    <t>Eliana Curteanu - UDF ETE 2024 Boursiers - Sem 32/33</t>
  </si>
  <si>
    <t>Cosmina Simona Lungoci - FORMATEURS DE FORMATEURS 2024</t>
  </si>
  <si>
    <t>Formateurs (HIVER)</t>
  </si>
  <si>
    <t>Laura Budisan - UDF ETE 2024 Concours - Sem 31 &amp; 32</t>
  </si>
  <si>
    <t>Daniela Cornelia Sandu - Formateurs des formateurs 2024 - Sem 3 et 4</t>
  </si>
  <si>
    <t>UDF ETE 23 – SEM 29 et 30 -BOURSIERS-Lucia Gabor</t>
  </si>
  <si>
    <t>UDF BOURSIER ETE 2026 - Laura anca Budisan - 26/07/2026 au 01/08/2026</t>
  </si>
  <si>
    <t>UDF BOURSIER ETE 2026 - Ana Maria SUTAC - 11/07/2026 au 18/07/2026</t>
  </si>
  <si>
    <t>Dana Ciocotișan - UDF HIVER 2024 - Sem 4</t>
  </si>
  <si>
    <t>UDF HIVER</t>
  </si>
  <si>
    <t>ANCA BRAESCU - UDF HIVER 2024</t>
  </si>
  <si>
    <t>UDF - Juillet 2023 - Corina Ali - Sem 28</t>
  </si>
  <si>
    <t>Monika CHIACOF - UDF HIVER 2024 - Sem 4</t>
  </si>
  <si>
    <t>INSCRIPTION-JOURNÉES DE FORMATION IASI 2024 tarif réduit via Payment Link</t>
  </si>
  <si>
    <t>Ana Craciunescu - UDF ETE 2023</t>
  </si>
  <si>
    <t>Délégation Angleterre ALL Association</t>
  </si>
  <si>
    <t>A.R.P.F Roumanie 2022</t>
  </si>
  <si>
    <t>APF2022</t>
  </si>
  <si>
    <t>TOTAL</t>
  </si>
  <si>
    <t>Ce que montre cet onglet : 34 transactions reportées (phase « Contact à reprendre »), à relancer.</t>
  </si>
  <si>
    <t>Date création</t>
  </si>
  <si>
    <t>Année retour</t>
  </si>
  <si>
    <t>Motif du report</t>
  </si>
  <si>
    <t>Action de relance</t>
  </si>
  <si>
    <t>SIP - Oana Ichim - semaine 41 - 42 2024</t>
  </si>
  <si>
    <t>Contact à reprendre</t>
  </si>
  <si>
    <t>2024-02-09 18:51</t>
  </si>
  <si>
    <t>2024-10-06</t>
  </si>
  <si>
    <t>À documenter S4 (motif HubSpot)</t>
  </si>
  <si>
    <t>Reprise priorité — arbitrage S4 (V12 pipeline chaud)</t>
  </si>
  <si>
    <t>SCL Semi-échange - Oana Ichim - semaine 41 2024</t>
  </si>
  <si>
    <t>2024-02-09 19:04</t>
  </si>
  <si>
    <t>SCL - Sonia DUMITRASCU   Oct 2024 - S 43 - 20 ELEVES/ 2 accompagnateurs</t>
  </si>
  <si>
    <t>2024-04-02 15:10</t>
  </si>
  <si>
    <t>2024-10-20</t>
  </si>
  <si>
    <t>SIP - Mars 2024 - Ionela Botosineanu</t>
  </si>
  <si>
    <t>SIP Classique; SIP Panorama</t>
  </si>
  <si>
    <t>2023-09-14 09:58</t>
  </si>
  <si>
    <t>2024-03-17</t>
  </si>
  <si>
    <t>SCL - Septembre 2023 - Daiana Talpeanu - Sem 37 - 15 stagiaires</t>
  </si>
  <si>
    <t>2023-05-15 11:03</t>
  </si>
  <si>
    <t>2023-09-10</t>
  </si>
  <si>
    <t>SCL - Octobre 2023 - Monica Parapiru - semaine 44 - 16 participants</t>
  </si>
  <si>
    <t>2023-02-21 19:52</t>
  </si>
  <si>
    <t>2023-10-29</t>
  </si>
  <si>
    <t>SCL - Octobre 2023 - Marinela Dinca -Sem 42 - Participants 17</t>
  </si>
  <si>
    <t>2023-04-27 10:07</t>
  </si>
  <si>
    <t>2023-10-15</t>
  </si>
  <si>
    <t>UDF - Miruna Bordea - semaine 30 2024</t>
  </si>
  <si>
    <t>2024-01-29 12:18</t>
  </si>
  <si>
    <t>2024-07-21</t>
  </si>
  <si>
    <t>SIP - Novembre 2023 -  Camilla Tuglea - Sem 47 - 12 stagiaires</t>
  </si>
  <si>
    <t>SES Eco</t>
  </si>
  <si>
    <t>2022-02-25 16:58</t>
  </si>
  <si>
    <t>2023-11-19</t>
  </si>
  <si>
    <t xml:space="preserve">SCL - Octobre 2023 - Daniela stoica - sem 42 - participant 12 </t>
  </si>
  <si>
    <t>2022-12-12 16:11</t>
  </si>
  <si>
    <t>2023-10-23</t>
  </si>
  <si>
    <t>SIP Instituteurs - Cosmina Lungoci - semaine 16 2024</t>
  </si>
  <si>
    <t>SIP Panorama</t>
  </si>
  <si>
    <t>2023-11-14 15:25</t>
  </si>
  <si>
    <t>2024-04-14</t>
  </si>
  <si>
    <t>SCL- Avril 2023 - Silvia Cîrstea - SEM 17 - 10 participants</t>
  </si>
  <si>
    <t>2023-02-09 14:37</t>
  </si>
  <si>
    <t>2023-04-24</t>
  </si>
  <si>
    <t>SCL Erasmus - Octobre 2023 - Amelia Sandu - Sem 42 - Participants 10</t>
  </si>
  <si>
    <t>2023-02-27 15:46</t>
  </si>
  <si>
    <t>SCL Erasmus - Septembre 23 -Silvia Cirstea- Sem 39 - 8 participants</t>
  </si>
  <si>
    <t>2023-05-10 15:28</t>
  </si>
  <si>
    <t>2023-09-25</t>
  </si>
  <si>
    <t>SCL Immersion scolaire - juin 2024 - Irina Melisch</t>
  </si>
  <si>
    <t>2023-09-20 09:16</t>
  </si>
  <si>
    <t>2024-06-02</t>
  </si>
  <si>
    <t>SCL - Juillet 2023 -CRISTINA PREDA - sem ?  - 10 stagiaires</t>
  </si>
  <si>
    <t>2022-08-29 15:56</t>
  </si>
  <si>
    <t>POST UDF 2024 - Barna Corina-Georgeta - Roumanie</t>
  </si>
  <si>
    <t>2024-08-28 16:45</t>
  </si>
  <si>
    <t>POST UDF 2024 - Coadă Eliza Marinela - Roumanie</t>
  </si>
  <si>
    <t>POST UDF 2024 - Cretu Diana - Roumanie</t>
  </si>
  <si>
    <t>POST UDF 2024 - Gherasimescu Ionela - Roumanie</t>
  </si>
  <si>
    <t>POST UDF 2024 - Varvaroi Maria-Magdalena - Roumanie</t>
  </si>
  <si>
    <t>POST UDF 2024 - Scurtu Cristina - Roumanie</t>
  </si>
  <si>
    <t>POST UDF 2024 - Darabă Bianca-Elena - Roumanie</t>
  </si>
  <si>
    <t>POST UDF 2024 - Diaconescu Rodica - Roumanie</t>
  </si>
  <si>
    <t>POST UDF 2024 - Rusu Liliana - Roumanie</t>
  </si>
  <si>
    <t>POST UDF 2024 - Solonaru Elena Sextilia - Roumanie</t>
  </si>
  <si>
    <t>POST UDF 2024 - Siminiceanu Irina - Roumanie</t>
  </si>
  <si>
    <t>Adina Popa - SCL Erasmus - Avril 2024</t>
  </si>
  <si>
    <t>2023-10-12 16:35</t>
  </si>
  <si>
    <t>Rodica Mighiu - Formation EELA</t>
  </si>
  <si>
    <t>2022-12-13 17:03</t>
  </si>
  <si>
    <t>2023-07-31</t>
  </si>
  <si>
    <t>UDF - Aout 2023 - Raluca Beldiman -Sem 33/34 - 3 stagiaires</t>
  </si>
  <si>
    <t>2022-11-26 14:55</t>
  </si>
  <si>
    <t>2023-08-13</t>
  </si>
  <si>
    <t>Rodica MIGHIU - Formation Prof FLE du 02 au 07/07/2023</t>
  </si>
  <si>
    <t>2022-11-19 17:54</t>
  </si>
  <si>
    <t>2023-07-02</t>
  </si>
  <si>
    <t xml:space="preserve">EEAL - Octobre 2023 -Marianna Gabi Dumitrașcu </t>
  </si>
  <si>
    <t>Formation EELA</t>
  </si>
  <si>
    <t>2022-10-08 16:54</t>
  </si>
  <si>
    <t>2022-10-23</t>
  </si>
  <si>
    <t xml:space="preserve">UDF - Ete 2023 - Adela Rus - sem ? - </t>
  </si>
  <si>
    <t>2022-12-14 21:30</t>
  </si>
  <si>
    <t>UDF - Aout 2023 - IULIA SAMSON - Sem 31</t>
  </si>
  <si>
    <t>2022-11-26 15:00</t>
  </si>
  <si>
    <t>2023-07-30</t>
  </si>
  <si>
    <t>CARTOGRAPHIE ROUMANIE 2026 · RÉSEAU</t>
  </si>
  <si>
    <t>Ce que montre cet onglet : qui couvre quel territoire et les zones blanches. Le suivi mensuel d'activité vit dans la fiche de suivi du mandataire.</t>
  </si>
  <si>
    <t>Bassin</t>
  </si>
  <si>
    <t>Cercle</t>
  </si>
  <si>
    <t>Statut</t>
  </si>
  <si>
    <t>Zone couverte</t>
  </si>
  <si>
    <t>M01</t>
  </si>
  <si>
    <t>Roumanie (national)</t>
  </si>
  <si>
    <t>1er cercle</t>
  </si>
  <si>
    <t>Mandataire actif</t>
  </si>
  <si>
    <t>Couverture nationale — pivot IFR/AF</t>
  </si>
  <si>
    <t>ZONES BLANCHES À COUVRIR</t>
  </si>
  <si>
    <t>•</t>
  </si>
  <si>
    <t>Zones blanches d'affectation à arbitrer avec Constantin (investigation en cours).</t>
  </si>
  <si>
    <t>Plan développement réseau : densification (cap pays).</t>
  </si>
  <si>
    <t>CARTOGRAPHIE ROUMANIE 2026 · ERASMUS</t>
  </si>
  <si>
    <t>Ce que montre cet onglet : sources et établissements accrédités Erasmus+ en Roumanie (actif quasi pré-qualifié). La liste KA121 exhaustive (≈592 établissements) est conservée dans le fichier source (onglets 13-16).</t>
  </si>
  <si>
    <t>COMMENT ÇA S'UTILISE</t>
  </si>
  <si>
    <t>Lecture en parallèle de l'onglet 02 — pour chaque établissement, identifier les sources mobilisables. Croisement avec onglet 06 Contacts HubSpot (propriété 'Accréditation Erasmus' à activer S3b).</t>
  </si>
  <si>
    <t>RYTHME DE MISE À JOUR</t>
  </si>
  <si>
    <t>Semestriel — calendriers et montants évoluent annuellement. Refonte juin/décembre. Vérification calendriers Erasmus+ annuels (date butoir KA1/KA2 février, KA171 février, KA122/KA152 octobre).</t>
  </si>
  <si>
    <t>🔒 VERROU</t>
  </si>
  <si>
    <t>Le croisement avec les 800 écoles Erasmus Roumanie + 1 500 contacts profs HubSpot (S3b en visio Yann + Annick + Claude) est l'enjeu opérationnel n°1 de cette session — verrou V11 prompt-cadre v3.9.</t>
  </si>
  <si>
    <t>Source de financement</t>
  </si>
  <si>
    <t>Erasmus+ KA1 — Mobilités individuelles (élèves, étudiants, profs, personnel éducation)</t>
  </si>
  <si>
    <t>Erasmus+ KA2 — Partenariats de coopération (échanges scolaires, partenariats stratégiques)</t>
  </si>
  <si>
    <t>Erasmus+ KA171 — International Credit Mobility (mobilités internationales avec partenaires hors UE)</t>
  </si>
  <si>
    <t>PNRR Roumanie — Composante C15 Éducation</t>
  </si>
  <si>
    <t>Bourses Eiffel Excellence</t>
  </si>
  <si>
    <t>AEFE — Bourse Excellence Major (élèves homologués MEN)</t>
  </si>
  <si>
    <t>DiscoverEU — Pass jeunesse mobilité 18 ans</t>
  </si>
  <si>
    <t>MÉTHODOLOGIE SCORE D'APPUI ÉCOLE — Croisement 800 Erasmus × 1 500 contacts profs HubSpot</t>
  </si>
  <si>
    <t>Visio dédiée S3b Yann + Annick + Claude. Objectif fin septembre : 30 écoles à appui ≥ modéré contactées personnalisées (feuille de route Constantin avril 2026).</t>
  </si>
  <si>
    <t>Nb profs HubSpot rattachés</t>
  </si>
  <si>
    <t>0 prof</t>
  </si>
  <si>
    <t>1 prof</t>
  </si>
  <si>
    <t>2-3 profs</t>
  </si>
  <si>
    <t>4+ profs</t>
  </si>
  <si>
    <t>MÉTHODE DE MATCH — Visio Yann + Annick + Claude</t>
  </si>
  <si>
    <t>Étape 1</t>
  </si>
  <si>
    <t>Étape 2</t>
  </si>
  <si>
    <t>Étape 3</t>
  </si>
  <si>
    <t>Étape 4</t>
  </si>
  <si>
    <t>Étape 5</t>
  </si>
  <si>
    <t>Étape 6</t>
  </si>
  <si>
    <t>Étape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</si>
</sst>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quot;"/>
    <numFmt numFmtId="165" formatCode="yyyy\-mm\-dd\ h:mm:ss"/>
  </numFmts>
  <fonts count="23" x14ac:knownFonts="1">
    <font>
      <sz val="11"/>
      <color theme="1"/>
      <name val="Calibri"/>
      <family val="2"/>
      <charset val="1"/>
    </font>
    <font>
      <b/>
      <sz val="9"/>
      <color rgb="FFC8102E"/>
      <name val="Calibri"/>
      <charset val="1"/>
    </font>
    <font>
      <sz val="22"/>
      <color rgb="FF1A2E5E"/>
      <name val="Cambria"/>
      <charset val="1"/>
    </font>
    <font>
      <sz val="10"/>
      <color rgb="FF0F1A3D"/>
      <name val="Calibri"/>
      <charset val="1"/>
    </font>
    <font>
      <i/>
      <sz val="12"/>
      <color rgb="FF1A2E5E"/>
      <name val="Cambria"/>
      <charset val="1"/>
    </font>
    <font>
      <sz val="8"/>
      <color rgb="FF6B6B78"/>
      <name val="Calibri"/>
      <charset val="1"/>
    </font>
    <font>
      <b/>
      <sz val="10"/>
      <color rgb="FFC8102E"/>
      <name val="Calibri"/>
      <charset val="1"/>
    </font>
    <font>
      <b/>
      <sz val="20"/>
      <color rgb="FF1A2E5E"/>
      <name val="Cambria"/>
      <charset val="1"/>
    </font>
    <font>
      <sz val="9"/>
      <color rgb="FF6B6B78"/>
      <name val="Calibri"/>
      <charset val="1"/>
    </font>
    <font>
      <b/>
      <sz val="9"/>
      <color rgb="FF1A2E5E"/>
      <name val="Calibri"/>
      <charset val="1"/>
    </font>
    <font>
      <b/>
      <sz val="9"/>
      <color rgb="FF0F1A3D"/>
      <name val="Calibri"/>
      <charset val="1"/>
    </font>
    <font>
      <sz val="9"/>
      <color rgb="FF0F1A3D"/>
      <name val="Calibri"/>
      <charset val="1"/>
    </font>
    <font>
      <i/>
      <sz val="8"/>
      <color rgb="FF6B6B78"/>
      <name val="Calibri"/>
      <charset val="1"/>
    </font>
    <font>
      <b/>
      <sz val="18"/>
      <color rgb="FF1A2E5E"/>
      <name val="Cambria"/>
      <charset val="1"/>
    </font>
    <font>
      <b/>
      <sz val="18"/>
      <color rgb="FFC8102E"/>
      <name val="Cambria"/>
      <charset val="1"/>
    </font>
    <font>
      <b/>
      <sz val="14"/>
      <color rgb="FFC8102E"/>
      <name val="Cambria"/>
      <charset val="1"/>
    </font>
    <font>
      <i/>
      <sz val="8"/>
      <color rgb="FF0F1A3D"/>
      <name val="Calibri"/>
      <charset val="1"/>
    </font>
    <font>
      <b/>
      <sz val="9"/>
      <color rgb="FF6B6B78"/>
      <name val="Calibri"/>
      <charset val="1"/>
    </font>
    <font>
      <b/>
      <sz val="11"/>
      <color rgb="FFC8102E"/>
      <name val="Calibri"/>
      <charset val="1"/>
    </font>
    <font>
      <b/>
      <sz val="9"/>
      <color rgb="FFFFFFFF"/>
      <name val="Calibri"/>
      <charset val="1"/>
    </font>
    <font>
      <sz val="10"/>
      <name val="Arial"/>
      <family val="2"/>
    </font>
    <font>
      <i/>
      <sz val="9"/>
      <color rgb="FF6B6B78"/>
      <name val="Calibri"/>
      <charset val="1"/>
    </font>
    <font>
      <sz val="9"/>
      <color rgb="FFC8102E"/>
      <name val="Calibri"/>
      <charset val="1"/>
    </font>
  </fonts>
  <fills count="6">
    <fill>
      <patternFill patternType="none"/>
    </fill>
    <fill>
      <patternFill patternType="gray125"/>
    </fill>
    <fill>
      <patternFill patternType="solid">
        <fgColor rgb="FFFFFFFF"/>
        <bgColor rgb="FFEEF2F8"/>
      </patternFill>
    </fill>
    <fill>
      <patternFill patternType="solid">
        <fgColor rgb="FFC8102E"/>
        <bgColor rgb="FF993300"/>
      </patternFill>
    </fill>
    <fill>
      <patternFill patternType="solid">
        <fgColor rgb="FF1A2E5E"/>
        <bgColor rgb="FF0F1A3D"/>
      </patternFill>
    </fill>
    <fill>
      <patternFill patternType="solid">
        <fgColor rgb="FFEEF2F8"/>
        <bgColor rgb="FFFFFFFF"/>
      </patternFill>
    </fill>
  </fills>
  <borders count="2">
    <border>
      <left/>
      <right/>
      <top/>
      <bottom/>
      <diagonal/>
    </border>
    <border>
      <left style="thin">
        <color rgb="FFD9DEE8"/>
      </left>
      <right style="thin">
        <color rgb="FFD9DEE8"/>
      </right>
      <top style="thin">
        <color rgb="FFD9DEE8"/>
      </top>
      <bottom style="thin">
        <color rgb="FFD9DEE8"/>
      </bottom>
      <diagonal/>
    </border>
  </borders>
  <cellStyleXfs count="1">
    <xf numFmtId="0" fontId="0" fillId="0" borderId="0"/>
  </cellStyleXfs>
  <cellXfs count="53">
    <xf numFmtId="0" fontId="0" fillId="0" borderId="0" xfId="0"/>
    <xf numFmtId="0" fontId="11" fillId="0" borderId="0" xfId="0" applyFont="1"/>
    <xf numFmtId="0" fontId="21" fillId="0" borderId="0" xfId="0" applyFont="1" applyAlignment="1">
      <alignment vertical="top" wrapText="1"/>
    </xf>
    <xf numFmtId="0" fontId="3" fillId="0" borderId="0" xfId="0" applyFont="1" applyAlignment="1">
      <alignment vertical="top" wrapText="1"/>
    </xf>
    <xf numFmtId="0" fontId="12" fillId="0" borderId="0" xfId="0" applyFont="1" applyAlignment="1">
      <alignment vertical="top" wrapText="1"/>
    </xf>
    <xf numFmtId="0" fontId="5" fillId="0" borderId="0" xfId="0" applyFont="1"/>
    <xf numFmtId="0" fontId="16" fillId="2" borderId="0" xfId="0" applyFont="1" applyFill="1" applyAlignment="1">
      <alignment vertical="top" wrapText="1"/>
    </xf>
    <xf numFmtId="0" fontId="5" fillId="2" borderId="0" xfId="0" applyFont="1" applyFill="1"/>
    <xf numFmtId="0" fontId="12" fillId="2" borderId="0" xfId="0" applyFont="1" applyFill="1" applyAlignment="1">
      <alignment vertical="top" wrapText="1"/>
    </xf>
    <xf numFmtId="0" fontId="11" fillId="2" borderId="0" xfId="0" applyFont="1" applyFill="1" applyAlignment="1">
      <alignment vertical="top" wrapText="1"/>
    </xf>
    <xf numFmtId="0" fontId="11" fillId="2" borderId="0" xfId="0" applyFont="1" applyFill="1"/>
    <xf numFmtId="0" fontId="4" fillId="2" borderId="0" xfId="0" applyFont="1" applyFill="1"/>
    <xf numFmtId="0" fontId="3" fillId="2" borderId="0" xfId="0" applyFont="1" applyFill="1" applyAlignment="1">
      <alignment vertical="center"/>
    </xf>
    <xf numFmtId="0" fontId="0" fillId="2" borderId="0" xfId="0" applyFill="1"/>
    <xf numFmtId="0" fontId="1" fillId="2" borderId="0" xfId="0" applyFont="1" applyFill="1"/>
    <xf numFmtId="0" fontId="2" fillId="2" borderId="0" xfId="0" applyFont="1" applyFill="1"/>
    <xf numFmtId="0" fontId="0" fillId="3" borderId="0" xfId="0" applyFill="1"/>
    <xf numFmtId="0" fontId="5" fillId="2" borderId="0" xfId="0" applyFont="1" applyFill="1"/>
    <xf numFmtId="0" fontId="6" fillId="2" borderId="0" xfId="0" applyFont="1" applyFill="1"/>
    <xf numFmtId="0" fontId="7" fillId="2" borderId="0" xfId="0" applyFont="1" applyFill="1"/>
    <xf numFmtId="9" fontId="7" fillId="2" borderId="0" xfId="0" applyNumberFormat="1" applyFont="1" applyFill="1"/>
    <xf numFmtId="0" fontId="8" fillId="2" borderId="0" xfId="0" applyFont="1" applyFill="1" applyAlignment="1">
      <alignment vertical="top" wrapText="1"/>
    </xf>
    <xf numFmtId="0" fontId="9" fillId="2" borderId="0" xfId="0" applyFont="1" applyFill="1"/>
    <xf numFmtId="0" fontId="10" fillId="2" borderId="0" xfId="0" applyFont="1" applyFill="1"/>
    <xf numFmtId="0" fontId="11" fillId="2" borderId="0" xfId="0" applyFont="1" applyFill="1"/>
    <xf numFmtId="164" fontId="13" fillId="2" borderId="0" xfId="0" applyNumberFormat="1" applyFont="1" applyFill="1"/>
    <xf numFmtId="9" fontId="13" fillId="2" borderId="0" xfId="0" applyNumberFormat="1" applyFont="1" applyFill="1"/>
    <xf numFmtId="0" fontId="13" fillId="2" borderId="0" xfId="0" applyFont="1" applyFill="1"/>
    <xf numFmtId="0" fontId="14" fillId="2" borderId="0" xfId="0" applyFont="1" applyFill="1"/>
    <xf numFmtId="0" fontId="8" fillId="2" borderId="0" xfId="0" applyFont="1" applyFill="1"/>
    <xf numFmtId="164" fontId="15" fillId="2" borderId="0" xfId="0" applyNumberFormat="1" applyFont="1" applyFill="1"/>
    <xf numFmtId="0" fontId="17" fillId="2" borderId="0" xfId="0" applyFont="1" applyFill="1"/>
    <xf numFmtId="9" fontId="9" fillId="2" borderId="0" xfId="0" applyNumberFormat="1" applyFont="1" applyFill="1"/>
    <xf numFmtId="9" fontId="18" fillId="2" borderId="0" xfId="0" applyNumberFormat="1" applyFont="1" applyFill="1"/>
    <xf numFmtId="0" fontId="19" fillId="4" borderId="1" xfId="0" applyFont="1" applyFill="1" applyBorder="1" applyAlignment="1">
      <alignment horizontal="center" vertical="center" wrapText="1"/>
    </xf>
    <xf numFmtId="0" fontId="19" fillId="4" borderId="0" xfId="0" applyFont="1" applyFill="1"/>
    <xf numFmtId="0" fontId="11" fillId="0" borderId="1" xfId="0" applyFont="1" applyBorder="1" applyAlignment="1">
      <alignment vertical="top"/>
    </xf>
    <xf numFmtId="0" fontId="11" fillId="0" borderId="1" xfId="0" applyFont="1" applyBorder="1" applyAlignment="1">
      <alignment vertical="top" wrapText="1"/>
    </xf>
    <xf numFmtId="1" fontId="11" fillId="0" borderId="1" xfId="0" applyNumberFormat="1" applyFont="1" applyBorder="1" applyAlignment="1">
      <alignment horizontal="center"/>
    </xf>
    <xf numFmtId="0" fontId="11" fillId="0" borderId="1" xfId="0" applyFont="1" applyBorder="1" applyAlignment="1">
      <alignment horizontal="center"/>
    </xf>
    <xf numFmtId="0" fontId="0" fillId="0" borderId="1" xfId="0" applyBorder="1"/>
    <xf numFmtId="0" fontId="0" fillId="4" borderId="0" xfId="0" applyFill="1"/>
    <xf numFmtId="0" fontId="19" fillId="4" borderId="1" xfId="0" applyFont="1" applyFill="1" applyBorder="1" applyAlignment="1">
      <alignment horizontal="center" vertical="center"/>
    </xf>
    <xf numFmtId="0" fontId="11" fillId="0" borderId="1" xfId="0" applyFont="1" applyBorder="1"/>
    <xf numFmtId="164" fontId="11" fillId="0" borderId="1" xfId="0" applyNumberFormat="1" applyFont="1" applyBorder="1"/>
    <xf numFmtId="0" fontId="9" fillId="0" borderId="0" xfId="0" applyFont="1"/>
    <xf numFmtId="0" fontId="9" fillId="0" borderId="0" xfId="0" applyFont="1" applyAlignment="1">
      <alignment horizontal="center"/>
    </xf>
    <xf numFmtId="164" fontId="9" fillId="0" borderId="0" xfId="0" applyNumberFormat="1" applyFont="1"/>
    <xf numFmtId="0" fontId="11" fillId="5" borderId="1" xfId="0" applyFont="1" applyFill="1" applyBorder="1"/>
    <xf numFmtId="164" fontId="11" fillId="0" borderId="1" xfId="0" applyNumberFormat="1" applyFont="1" applyBorder="1" applyAlignment="1">
      <alignment vertical="top"/>
    </xf>
    <xf numFmtId="165" fontId="11" fillId="0" borderId="1" xfId="0" applyNumberFormat="1" applyFont="1" applyBorder="1" applyAlignment="1">
      <alignment vertical="top"/>
    </xf>
    <xf numFmtId="0" fontId="6" fillId="0" borderId="0" xfId="0" applyFont="1"/>
    <xf numFmtId="0" fontId="22" fillId="0" borderId="0" xfId="0" applyFont="1"/>
  </cellXfs>
  <cellStyles count="1">
    <cellStyle name="Normal" xfId="0" builtinId="0"/>
  </cellStyles>
  <dxfs count="10">
    <dxf>
      <fill>
        <patternFill>
          <bgColor rgb="FFEEF2F8"/>
        </patternFill>
      </fill>
    </dxf>
    <dxf>
      <fill>
        <patternFill>
          <bgColor rgb="FFEEF2F8"/>
        </patternFill>
      </fill>
    </dxf>
    <dxf>
      <fill>
        <patternFill>
          <bgColor rgb="FFEEF2F8"/>
        </patternFill>
      </fill>
    </dxf>
    <dxf>
      <fill>
        <patternFill>
          <bgColor rgb="FFEEF2F8"/>
        </patternFill>
      </fill>
    </dxf>
    <dxf>
      <fill>
        <patternFill>
          <bgColor rgb="FFEEF2F8"/>
        </patternFill>
      </fill>
    </dxf>
    <dxf>
      <font>
        <b/>
        <sz val="9"/>
        <color rgb="FFC8102E"/>
        <name val="Calibri"/>
        <charset val="1"/>
      </font>
      <fill>
        <patternFill>
          <bgColor rgb="FFF7E3E6"/>
        </patternFill>
      </fill>
    </dxf>
    <dxf>
      <fill>
        <patternFill>
          <bgColor rgb="FFEEF2F8"/>
        </patternFill>
      </fill>
    </dxf>
    <dxf>
      <font>
        <b/>
        <sz val="9"/>
        <color rgb="FF1A2E5E"/>
        <name val="Calibri"/>
        <charset val="1"/>
      </font>
    </dxf>
    <dxf>
      <font>
        <b/>
        <sz val="9"/>
        <color rgb="FFC8102E"/>
        <name val="Calibri"/>
        <charset val="1"/>
      </font>
      <fill>
        <patternFill>
          <bgColor rgb="FFF7E3E6"/>
        </patternFill>
      </fill>
    </dxf>
    <dxf>
      <fill>
        <patternFill>
          <bgColor rgb="FFEEF2F8"/>
        </patternFill>
      </fill>
    </dxf>
  </dxfs>
  <tableStyles count="0" defaultTableStyle="TableStyleMedium2" defaultPivotStyle="PivotStyleLight16"/>
  <colors>
    <indexedColors>
      <rgbColor rgb="FF000000"/>
      <rgbColor rgb="FFFFFFFF"/>
      <rgbColor rgb="FFC8102E"/>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EF2F8"/>
      <rgbColor rgb="FFCCFFFF"/>
      <rgbColor rgb="FF660066"/>
      <rgbColor rgb="FFFF8080"/>
      <rgbColor rgb="FF0066CC"/>
      <rgbColor rgb="FFD9DEE8"/>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7E3E6"/>
      <rgbColor rgb="FF3366FF"/>
      <rgbColor rgb="FF33CCCC"/>
      <rgbColor rgb="FF99CC00"/>
      <rgbColor rgb="FFFFCC00"/>
      <rgbColor rgb="FFFF9900"/>
      <rgbColor rgb="FFFF6600"/>
      <rgbColor rgb="FF6B6B78"/>
      <rgbColor rgb="FF969696"/>
      <rgbColor rgb="FF1A2E5E"/>
      <rgbColor rgb="FF339966"/>
      <rgbColor rgb="FF003300"/>
      <rgbColor rgb="FF333300"/>
      <rgbColor rgb="FF993300"/>
      <rgbColor rgb="FF993366"/>
      <rgbColor rgb="FF333399"/>
      <rgbColor rgb="FF0F1A3D"/>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599760</xdr:colOff>
      <xdr:row>2</xdr:row>
      <xdr:rowOff>171360</xdr:rowOff>
    </xdr:to>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5229720" y="0"/>
          <a:ext cx="599760" cy="552240"/>
        </a:xfrm>
        <a:prstGeom prst="rect">
          <a:avLst/>
        </a:prstGeom>
        <a:ln w="0">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0</xdr:colOff>
      <xdr:row>0</xdr:row>
      <xdr:rowOff>0</xdr:rowOff>
    </xdr:from>
    <xdr:to>
      <xdr:col>8</xdr:col>
      <xdr:colOff>599760</xdr:colOff>
      <xdr:row>2</xdr:row>
      <xdr:rowOff>171360</xdr:rowOff>
    </xdr:to>
    <xdr:pic>
      <xdr:nvPicPr>
        <xdr:cNvPr id="9" name="Image 1" descr="Picture">
          <a:extLst>
            <a:ext uri="{FF2B5EF4-FFF2-40B4-BE49-F238E27FC236}">
              <a16:creationId xmlns:a16="http://schemas.microsoft.com/office/drawing/2014/main" id="{00000000-0008-0000-0900-000009000000}"/>
            </a:ext>
          </a:extLst>
        </xdr:cNvPr>
        <xdr:cNvPicPr/>
      </xdr:nvPicPr>
      <xdr:blipFill>
        <a:blip xmlns:r="http://schemas.openxmlformats.org/officeDocument/2006/relationships" r:embed="rId1"/>
        <a:stretch/>
      </xdr:blipFill>
      <xdr:spPr>
        <a:xfrm>
          <a:off x="9459000" y="0"/>
          <a:ext cx="599760" cy="552240"/>
        </a:xfrm>
        <a:prstGeom prst="rect">
          <a:avLst/>
        </a:prstGeom>
        <a:ln w="0">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599760</xdr:colOff>
      <xdr:row>2</xdr:row>
      <xdr:rowOff>171360</xdr:rowOff>
    </xdr:to>
    <xdr:pic>
      <xdr:nvPicPr>
        <xdr:cNvPr id="10" name="Image 1" descr="Picture">
          <a:extLst>
            <a:ext uri="{FF2B5EF4-FFF2-40B4-BE49-F238E27FC236}">
              <a16:creationId xmlns:a16="http://schemas.microsoft.com/office/drawing/2014/main" id="{00000000-0008-0000-0A00-00000A000000}"/>
            </a:ext>
          </a:extLst>
        </xdr:cNvPr>
        <xdr:cNvPicPr/>
      </xdr:nvPicPr>
      <xdr:blipFill>
        <a:blip xmlns:r="http://schemas.openxmlformats.org/officeDocument/2006/relationships" r:embed="rId1"/>
        <a:stretch/>
      </xdr:blipFill>
      <xdr:spPr>
        <a:xfrm>
          <a:off x="10093320" y="0"/>
          <a:ext cx="599760" cy="552240"/>
        </a:xfrm>
        <a:prstGeom prst="rect">
          <a:avLst/>
        </a:prstGeom>
        <a:ln w="0">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599760</xdr:colOff>
      <xdr:row>2</xdr:row>
      <xdr:rowOff>171360</xdr:rowOff>
    </xdr:to>
    <xdr:pic>
      <xdr:nvPicPr>
        <xdr:cNvPr id="11" name="Image 1" descr="Picture">
          <a:extLst>
            <a:ext uri="{FF2B5EF4-FFF2-40B4-BE49-F238E27FC236}">
              <a16:creationId xmlns:a16="http://schemas.microsoft.com/office/drawing/2014/main" id="{00000000-0008-0000-0B00-00000B000000}"/>
            </a:ext>
          </a:extLst>
        </xdr:cNvPr>
        <xdr:cNvPicPr/>
      </xdr:nvPicPr>
      <xdr:blipFill>
        <a:blip xmlns:r="http://schemas.openxmlformats.org/officeDocument/2006/relationships" r:embed="rId1"/>
        <a:stretch/>
      </xdr:blipFill>
      <xdr:spPr>
        <a:xfrm>
          <a:off x="154800" y="0"/>
          <a:ext cx="599760" cy="55224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599760</xdr:colOff>
      <xdr:row>2</xdr:row>
      <xdr:rowOff>171360</xdr:rowOff>
    </xdr:to>
    <xdr:pic>
      <xdr:nvPicPr>
        <xdr:cNvPr id="2" name="Image 1" descr="Picture">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6287040" y="0"/>
          <a:ext cx="599760" cy="55224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24</xdr:col>
      <xdr:colOff>0</xdr:colOff>
      <xdr:row>0</xdr:row>
      <xdr:rowOff>0</xdr:rowOff>
    </xdr:from>
    <xdr:to>
      <xdr:col>24</xdr:col>
      <xdr:colOff>599760</xdr:colOff>
      <xdr:row>2</xdr:row>
      <xdr:rowOff>171360</xdr:rowOff>
    </xdr:to>
    <xdr:pic>
      <xdr:nvPicPr>
        <xdr:cNvPr id="2" name="Image 1" descr="Picture">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xdr:blipFill>
      <xdr:spPr>
        <a:xfrm>
          <a:off x="30604320" y="0"/>
          <a:ext cx="599760" cy="55224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599760</xdr:colOff>
      <xdr:row>2</xdr:row>
      <xdr:rowOff>171360</xdr:rowOff>
    </xdr:to>
    <xdr:pic>
      <xdr:nvPicPr>
        <xdr:cNvPr id="3" name="Image 1" descr="Picture">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stretch/>
      </xdr:blipFill>
      <xdr:spPr>
        <a:xfrm>
          <a:off x="11926080" y="0"/>
          <a:ext cx="599760" cy="55224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599760</xdr:colOff>
      <xdr:row>2</xdr:row>
      <xdr:rowOff>171360</xdr:rowOff>
    </xdr:to>
    <xdr:pic>
      <xdr:nvPicPr>
        <xdr:cNvPr id="4" name="Image 1" descr="Picture">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stretch/>
      </xdr:blipFill>
      <xdr:spPr>
        <a:xfrm>
          <a:off x="2621880" y="0"/>
          <a:ext cx="599760" cy="55224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599760</xdr:colOff>
      <xdr:row>2</xdr:row>
      <xdr:rowOff>171360</xdr:rowOff>
    </xdr:to>
    <xdr:pic>
      <xdr:nvPicPr>
        <xdr:cNvPr id="5" name="Image 1" descr="Picture">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1"/>
        <a:stretch/>
      </xdr:blipFill>
      <xdr:spPr>
        <a:xfrm>
          <a:off x="8331120" y="0"/>
          <a:ext cx="599760" cy="55224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599760</xdr:colOff>
      <xdr:row>2</xdr:row>
      <xdr:rowOff>171360</xdr:rowOff>
    </xdr:to>
    <xdr:pic>
      <xdr:nvPicPr>
        <xdr:cNvPr id="6" name="Image 1" descr="Picture">
          <a:extLst>
            <a:ext uri="{FF2B5EF4-FFF2-40B4-BE49-F238E27FC236}">
              <a16:creationId xmlns:a16="http://schemas.microsoft.com/office/drawing/2014/main" id="{00000000-0008-0000-0600-000006000000}"/>
            </a:ext>
          </a:extLst>
        </xdr:cNvPr>
        <xdr:cNvPicPr/>
      </xdr:nvPicPr>
      <xdr:blipFill>
        <a:blip xmlns:r="http://schemas.openxmlformats.org/officeDocument/2006/relationships" r:embed="rId1"/>
        <a:stretch/>
      </xdr:blipFill>
      <xdr:spPr>
        <a:xfrm>
          <a:off x="11996280" y="0"/>
          <a:ext cx="599760" cy="55224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xdr:col>
      <xdr:colOff>0</xdr:colOff>
      <xdr:row>0</xdr:row>
      <xdr:rowOff>0</xdr:rowOff>
    </xdr:from>
    <xdr:to>
      <xdr:col>13</xdr:col>
      <xdr:colOff>599760</xdr:colOff>
      <xdr:row>2</xdr:row>
      <xdr:rowOff>171360</xdr:rowOff>
    </xdr:to>
    <xdr:pic>
      <xdr:nvPicPr>
        <xdr:cNvPr id="7" name="Image 1" descr="Picture">
          <a:extLst>
            <a:ext uri="{FF2B5EF4-FFF2-40B4-BE49-F238E27FC236}">
              <a16:creationId xmlns:a16="http://schemas.microsoft.com/office/drawing/2014/main" id="{00000000-0008-0000-0700-000007000000}"/>
            </a:ext>
          </a:extLst>
        </xdr:cNvPr>
        <xdr:cNvPicPr/>
      </xdr:nvPicPr>
      <xdr:blipFill>
        <a:blip xmlns:r="http://schemas.openxmlformats.org/officeDocument/2006/relationships" r:embed="rId1"/>
        <a:stretch/>
      </xdr:blipFill>
      <xdr:spPr>
        <a:xfrm>
          <a:off x="15379560" y="0"/>
          <a:ext cx="599760" cy="552240"/>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599760</xdr:colOff>
      <xdr:row>2</xdr:row>
      <xdr:rowOff>171360</xdr:rowOff>
    </xdr:to>
    <xdr:pic>
      <xdr:nvPicPr>
        <xdr:cNvPr id="8" name="Image 1" descr="Picture">
          <a:extLst>
            <a:ext uri="{FF2B5EF4-FFF2-40B4-BE49-F238E27FC236}">
              <a16:creationId xmlns:a16="http://schemas.microsoft.com/office/drawing/2014/main" id="{00000000-0008-0000-0800-000008000000}"/>
            </a:ext>
          </a:extLst>
        </xdr:cNvPr>
        <xdr:cNvPicPr/>
      </xdr:nvPicPr>
      <xdr:blipFill>
        <a:blip xmlns:r="http://schemas.openxmlformats.org/officeDocument/2006/relationships" r:embed="rId1"/>
        <a:stretch/>
      </xdr:blipFill>
      <xdr:spPr>
        <a:xfrm>
          <a:off x="8754120" y="0"/>
          <a:ext cx="599760" cy="55224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8102E"/>
  </sheetPr>
  <dimension ref="A1:G59"/>
  <sheetViews>
    <sheetView showGridLines="0" topLeftCell="A9" zoomScaleNormal="100" workbookViewId="0"/>
  </sheetViews>
  <sheetFormatPr baseColWidth="10" defaultColWidth="8.6640625" defaultRowHeight="14.25" x14ac:dyDescent="0.45"/>
  <cols>
    <col min="1" max="1" width="2.19921875" customWidth="1"/>
    <col min="2" max="5" width="18" customWidth="1"/>
    <col min="6" max="7" width="13" customWidth="1"/>
  </cols>
  <sheetData>
    <row r="1" spans="1:7" x14ac:dyDescent="0.45">
      <c r="A1" s="13"/>
      <c r="B1" s="13"/>
      <c r="C1" s="13"/>
      <c r="D1" s="13"/>
      <c r="E1" s="13"/>
      <c r="F1" s="13"/>
      <c r="G1" s="13"/>
    </row>
    <row r="2" spans="1:7" x14ac:dyDescent="0.45">
      <c r="A2" s="13"/>
      <c r="B2" s="14" t="s">
        <v>0</v>
      </c>
      <c r="C2" s="13"/>
      <c r="D2" s="13"/>
      <c r="E2" s="13"/>
      <c r="F2" s="13"/>
      <c r="G2" s="13"/>
    </row>
    <row r="3" spans="1:7" ht="30" customHeight="1" x14ac:dyDescent="0.7">
      <c r="A3" s="13"/>
      <c r="B3" s="15" t="s">
        <v>1</v>
      </c>
      <c r="C3" s="13"/>
      <c r="D3" s="13"/>
      <c r="E3" s="13"/>
      <c r="F3" s="13"/>
      <c r="G3" s="13"/>
    </row>
    <row r="4" spans="1:7" ht="3.75" customHeight="1" x14ac:dyDescent="0.45">
      <c r="A4" s="13"/>
      <c r="B4" s="16"/>
      <c r="C4" s="16"/>
      <c r="D4" s="16"/>
      <c r="E4" s="16"/>
      <c r="F4" s="13"/>
      <c r="G4" s="13"/>
    </row>
    <row r="5" spans="1:7" x14ac:dyDescent="0.45">
      <c r="A5" s="13"/>
      <c r="B5" s="12" t="s">
        <v>2</v>
      </c>
      <c r="C5" s="12"/>
      <c r="D5" s="12"/>
      <c r="E5" s="12"/>
      <c r="F5" s="12"/>
      <c r="G5" s="12"/>
    </row>
    <row r="6" spans="1:7" ht="19.5" customHeight="1" x14ac:dyDescent="0.45">
      <c r="A6" s="13"/>
      <c r="B6" s="11" t="s">
        <v>3</v>
      </c>
      <c r="C6" s="11"/>
      <c r="D6" s="11"/>
      <c r="E6" s="11"/>
      <c r="F6" s="11"/>
      <c r="G6" s="11"/>
    </row>
    <row r="7" spans="1:7" x14ac:dyDescent="0.45">
      <c r="A7" s="13"/>
      <c r="B7" s="17" t="s">
        <v>4</v>
      </c>
      <c r="C7" s="13"/>
      <c r="D7" s="13"/>
      <c r="E7" s="13"/>
      <c r="F7" s="13"/>
      <c r="G7" s="13"/>
    </row>
    <row r="8" spans="1:7" x14ac:dyDescent="0.45">
      <c r="A8" s="13"/>
      <c r="B8" s="13"/>
      <c r="C8" s="13"/>
      <c r="D8" s="13"/>
      <c r="E8" s="13"/>
      <c r="F8" s="13"/>
      <c r="G8" s="13"/>
    </row>
    <row r="9" spans="1:7" x14ac:dyDescent="0.45">
      <c r="A9" s="13"/>
      <c r="B9" s="18" t="s">
        <v>5</v>
      </c>
      <c r="C9" s="13"/>
      <c r="D9" s="13"/>
      <c r="E9" s="13"/>
      <c r="F9" s="13"/>
      <c r="G9" s="13"/>
    </row>
    <row r="10" spans="1:7" x14ac:dyDescent="0.45">
      <c r="A10" s="13"/>
      <c r="B10" s="13"/>
      <c r="C10" s="13"/>
      <c r="D10" s="13"/>
      <c r="E10" s="13"/>
      <c r="F10" s="13"/>
      <c r="G10" s="13"/>
    </row>
    <row r="11" spans="1:7" ht="24.75" x14ac:dyDescent="0.65">
      <c r="A11" s="13"/>
      <c r="B11" s="19">
        <f>COUNTA('02 · Établissements'!$C$10:$C$129)</f>
        <v>120</v>
      </c>
      <c r="C11" s="19">
        <f>COUNTIF('02 · Établissements'!$X$10:$X$129,"A")</f>
        <v>5</v>
      </c>
      <c r="D11" s="20">
        <f>SUMPRODUCT(--('02 · Établissements'!$I$10:$I$129&lt;&gt;""),--('02 · Établissements'!$H$10:$H$129&lt;&gt;""),--('02 · Établissements'!$G$10:$G$129&lt;&gt;""))/COUNTA('02 · Établissements'!$C$10:$C$129)</f>
        <v>1</v>
      </c>
      <c r="E11" s="19">
        <f>ROUND(AVERAGE('02 · Établissements'!$V$10:$V$129),1)</f>
        <v>18.600000000000001</v>
      </c>
      <c r="F11" s="13"/>
      <c r="G11" s="13"/>
    </row>
    <row r="12" spans="1:7" ht="25.5" customHeight="1" x14ac:dyDescent="0.45">
      <c r="A12" s="13"/>
      <c r="B12" s="21" t="s">
        <v>6</v>
      </c>
      <c r="C12" s="21" t="s">
        <v>7</v>
      </c>
      <c r="D12" s="21" t="s">
        <v>8</v>
      </c>
      <c r="E12" s="21" t="s">
        <v>9</v>
      </c>
      <c r="F12" s="13"/>
      <c r="G12" s="13"/>
    </row>
    <row r="13" spans="1:7" x14ac:dyDescent="0.45">
      <c r="A13" s="13"/>
      <c r="B13" s="13"/>
      <c r="C13" s="13"/>
      <c r="D13" s="13"/>
      <c r="E13" s="13"/>
      <c r="F13" s="13"/>
      <c r="G13" s="13"/>
    </row>
    <row r="14" spans="1:7" x14ac:dyDescent="0.45">
      <c r="A14" s="13"/>
      <c r="B14" s="13"/>
      <c r="C14" s="13"/>
      <c r="D14" s="13"/>
      <c r="E14" s="13"/>
      <c r="F14" s="13"/>
      <c r="G14" s="13"/>
    </row>
    <row r="15" spans="1:7" x14ac:dyDescent="0.45">
      <c r="A15" s="13"/>
      <c r="B15" s="18" t="s">
        <v>10</v>
      </c>
      <c r="C15" s="13"/>
      <c r="D15" s="13"/>
      <c r="E15" s="13"/>
      <c r="F15" s="13"/>
      <c r="G15" s="13"/>
    </row>
    <row r="16" spans="1:7" x14ac:dyDescent="0.45">
      <c r="A16" s="13"/>
      <c r="B16" s="22" t="s">
        <v>11</v>
      </c>
      <c r="C16" s="23" t="s">
        <v>1</v>
      </c>
      <c r="D16" s="10" t="s">
        <v>12</v>
      </c>
      <c r="E16" s="10"/>
      <c r="F16" s="10"/>
      <c r="G16" s="10"/>
    </row>
    <row r="17" spans="1:7" x14ac:dyDescent="0.45">
      <c r="A17" s="13"/>
      <c r="B17" s="22" t="s">
        <v>13</v>
      </c>
      <c r="C17" s="23" t="s">
        <v>14</v>
      </c>
      <c r="D17" s="10" t="s">
        <v>15</v>
      </c>
      <c r="E17" s="10"/>
      <c r="F17" s="10"/>
      <c r="G17" s="10"/>
    </row>
    <row r="18" spans="1:7" x14ac:dyDescent="0.45">
      <c r="A18" s="13"/>
      <c r="B18" s="22" t="s">
        <v>16</v>
      </c>
      <c r="C18" s="23" t="s">
        <v>17</v>
      </c>
      <c r="D18" s="10" t="s">
        <v>18</v>
      </c>
      <c r="E18" s="10"/>
      <c r="F18" s="10"/>
      <c r="G18" s="10"/>
    </row>
    <row r="19" spans="1:7" x14ac:dyDescent="0.45">
      <c r="A19" s="13"/>
      <c r="B19" s="22" t="s">
        <v>19</v>
      </c>
      <c r="C19" s="23" t="s">
        <v>20</v>
      </c>
      <c r="D19" s="10" t="s">
        <v>21</v>
      </c>
      <c r="E19" s="10"/>
      <c r="F19" s="10"/>
      <c r="G19" s="10"/>
    </row>
    <row r="20" spans="1:7" x14ac:dyDescent="0.45">
      <c r="A20" s="13"/>
      <c r="B20" s="22" t="s">
        <v>22</v>
      </c>
      <c r="C20" s="23" t="s">
        <v>23</v>
      </c>
      <c r="D20" s="10" t="s">
        <v>24</v>
      </c>
      <c r="E20" s="10"/>
      <c r="F20" s="10"/>
      <c r="G20" s="10"/>
    </row>
    <row r="21" spans="1:7" x14ac:dyDescent="0.45">
      <c r="A21" s="13"/>
      <c r="B21" s="22" t="s">
        <v>25</v>
      </c>
      <c r="C21" s="23" t="s">
        <v>26</v>
      </c>
      <c r="D21" s="10" t="s">
        <v>27</v>
      </c>
      <c r="E21" s="10"/>
      <c r="F21" s="10"/>
      <c r="G21" s="10"/>
    </row>
    <row r="22" spans="1:7" x14ac:dyDescent="0.45">
      <c r="A22" s="13"/>
      <c r="B22" s="22" t="s">
        <v>28</v>
      </c>
      <c r="C22" s="23" t="s">
        <v>29</v>
      </c>
      <c r="D22" s="10" t="s">
        <v>30</v>
      </c>
      <c r="E22" s="10"/>
      <c r="F22" s="10"/>
      <c r="G22" s="10"/>
    </row>
    <row r="23" spans="1:7" x14ac:dyDescent="0.45">
      <c r="A23" s="13"/>
      <c r="B23" s="22" t="s">
        <v>31</v>
      </c>
      <c r="C23" s="23" t="s">
        <v>32</v>
      </c>
      <c r="D23" s="10" t="s">
        <v>33</v>
      </c>
      <c r="E23" s="10"/>
      <c r="F23" s="10"/>
      <c r="G23" s="10"/>
    </row>
    <row r="24" spans="1:7" x14ac:dyDescent="0.45">
      <c r="A24" s="13"/>
      <c r="B24" s="22" t="s">
        <v>34</v>
      </c>
      <c r="C24" s="23" t="s">
        <v>35</v>
      </c>
      <c r="D24" s="10" t="s">
        <v>36</v>
      </c>
      <c r="E24" s="10"/>
      <c r="F24" s="10"/>
      <c r="G24" s="10"/>
    </row>
    <row r="25" spans="1:7" x14ac:dyDescent="0.45">
      <c r="A25" s="13"/>
      <c r="B25" s="22" t="s">
        <v>37</v>
      </c>
      <c r="C25" s="23" t="s">
        <v>38</v>
      </c>
      <c r="D25" s="10" t="s">
        <v>39</v>
      </c>
      <c r="E25" s="10"/>
      <c r="F25" s="10"/>
      <c r="G25" s="10"/>
    </row>
    <row r="26" spans="1:7" x14ac:dyDescent="0.45">
      <c r="A26" s="13"/>
      <c r="B26" s="22" t="s">
        <v>40</v>
      </c>
      <c r="C26" s="23" t="s">
        <v>41</v>
      </c>
      <c r="D26" s="10" t="s">
        <v>42</v>
      </c>
      <c r="E26" s="10"/>
      <c r="F26" s="10"/>
      <c r="G26" s="10"/>
    </row>
    <row r="27" spans="1:7" x14ac:dyDescent="0.45">
      <c r="A27" s="13"/>
      <c r="B27" s="22" t="s">
        <v>43</v>
      </c>
      <c r="C27" s="23" t="s">
        <v>44</v>
      </c>
      <c r="D27" s="10" t="s">
        <v>45</v>
      </c>
      <c r="E27" s="10"/>
      <c r="F27" s="10"/>
      <c r="G27" s="10"/>
    </row>
    <row r="28" spans="1:7" x14ac:dyDescent="0.45">
      <c r="A28" s="13"/>
      <c r="B28" s="13"/>
      <c r="C28" s="13"/>
      <c r="D28" s="13"/>
      <c r="E28" s="13"/>
      <c r="F28" s="13"/>
      <c r="G28" s="13"/>
    </row>
    <row r="29" spans="1:7" x14ac:dyDescent="0.45">
      <c r="A29" s="13"/>
      <c r="B29" s="18" t="s">
        <v>46</v>
      </c>
      <c r="C29" s="13"/>
      <c r="D29" s="13"/>
      <c r="E29" s="13"/>
      <c r="F29" s="13"/>
      <c r="G29" s="13"/>
    </row>
    <row r="30" spans="1:7" ht="15" customHeight="1" x14ac:dyDescent="0.45">
      <c r="A30" s="13"/>
      <c r="B30" s="9" t="s">
        <v>47</v>
      </c>
      <c r="C30" s="9"/>
      <c r="D30" s="9"/>
      <c r="E30" s="9"/>
      <c r="F30" s="9"/>
      <c r="G30" s="9"/>
    </row>
    <row r="31" spans="1:7" x14ac:dyDescent="0.45">
      <c r="A31" s="13"/>
      <c r="B31" s="9"/>
      <c r="C31" s="9"/>
      <c r="D31" s="9"/>
      <c r="E31" s="9"/>
      <c r="F31" s="9"/>
      <c r="G31" s="9"/>
    </row>
    <row r="32" spans="1:7" x14ac:dyDescent="0.45">
      <c r="A32" s="13"/>
      <c r="B32" s="13"/>
      <c r="C32" s="13"/>
      <c r="D32" s="13"/>
      <c r="E32" s="13"/>
      <c r="F32" s="13"/>
      <c r="G32" s="13"/>
    </row>
    <row r="33" spans="1:7" x14ac:dyDescent="0.45">
      <c r="A33" s="13"/>
      <c r="B33" s="18" t="s">
        <v>48</v>
      </c>
      <c r="C33" s="13"/>
      <c r="D33" s="13"/>
      <c r="E33" s="13"/>
      <c r="F33" s="13"/>
      <c r="G33" s="13"/>
    </row>
    <row r="34" spans="1:7" ht="21.75" customHeight="1" x14ac:dyDescent="0.45">
      <c r="A34" s="13"/>
      <c r="B34" s="22" t="s">
        <v>49</v>
      </c>
      <c r="C34" s="9" t="s">
        <v>50</v>
      </c>
      <c r="D34" s="9"/>
      <c r="E34" s="9"/>
      <c r="F34" s="9"/>
      <c r="G34" s="9"/>
    </row>
    <row r="35" spans="1:7" ht="21.75" customHeight="1" x14ac:dyDescent="0.45">
      <c r="A35" s="13"/>
      <c r="B35" s="22" t="s">
        <v>51</v>
      </c>
      <c r="C35" s="9" t="s">
        <v>52</v>
      </c>
      <c r="D35" s="9"/>
      <c r="E35" s="9"/>
      <c r="F35" s="9"/>
      <c r="G35" s="9"/>
    </row>
    <row r="36" spans="1:7" ht="21.75" customHeight="1" x14ac:dyDescent="0.45">
      <c r="A36" s="13"/>
      <c r="B36" s="22" t="s">
        <v>53</v>
      </c>
      <c r="C36" s="9" t="s">
        <v>54</v>
      </c>
      <c r="D36" s="9"/>
      <c r="E36" s="9"/>
      <c r="F36" s="9"/>
      <c r="G36" s="9"/>
    </row>
    <row r="37" spans="1:7" ht="21.75" customHeight="1" x14ac:dyDescent="0.45">
      <c r="A37" s="13"/>
      <c r="B37" s="22" t="s">
        <v>7</v>
      </c>
      <c r="C37" s="9" t="s">
        <v>55</v>
      </c>
      <c r="D37" s="9"/>
      <c r="E37" s="9"/>
      <c r="F37" s="9"/>
      <c r="G37" s="9"/>
    </row>
    <row r="38" spans="1:7" ht="15" customHeight="1" x14ac:dyDescent="0.45">
      <c r="A38" s="13"/>
      <c r="B38" s="8" t="s">
        <v>56</v>
      </c>
      <c r="C38" s="8"/>
      <c r="D38" s="8"/>
      <c r="E38" s="8"/>
      <c r="F38" s="8"/>
      <c r="G38" s="8"/>
    </row>
    <row r="39" spans="1:7" x14ac:dyDescent="0.45">
      <c r="A39" s="13"/>
      <c r="B39" s="8"/>
      <c r="C39" s="8"/>
      <c r="D39" s="8"/>
      <c r="E39" s="8"/>
      <c r="F39" s="8"/>
      <c r="G39" s="8"/>
    </row>
    <row r="40" spans="1:7" x14ac:dyDescent="0.45">
      <c r="A40" s="13"/>
      <c r="B40" s="13"/>
      <c r="C40" s="13"/>
      <c r="D40" s="13"/>
      <c r="E40" s="13"/>
      <c r="F40" s="13"/>
      <c r="G40" s="13"/>
    </row>
    <row r="41" spans="1:7" x14ac:dyDescent="0.45">
      <c r="A41" s="13"/>
      <c r="B41" s="18" t="s">
        <v>57</v>
      </c>
      <c r="C41" s="13"/>
      <c r="D41" s="13"/>
      <c r="E41" s="13"/>
      <c r="F41" s="13"/>
      <c r="G41" s="13"/>
    </row>
    <row r="42" spans="1:7" x14ac:dyDescent="0.45">
      <c r="A42" s="13"/>
      <c r="B42" s="22" t="s">
        <v>58</v>
      </c>
      <c r="C42" s="10" t="s">
        <v>59</v>
      </c>
      <c r="D42" s="10"/>
      <c r="E42" s="10"/>
      <c r="F42" s="10"/>
      <c r="G42" s="10"/>
    </row>
    <row r="43" spans="1:7" x14ac:dyDescent="0.45">
      <c r="A43" s="13"/>
      <c r="B43" s="22" t="s">
        <v>60</v>
      </c>
      <c r="C43" s="10" t="s">
        <v>61</v>
      </c>
      <c r="D43" s="10"/>
      <c r="E43" s="10"/>
      <c r="F43" s="10"/>
      <c r="G43" s="10"/>
    </row>
    <row r="44" spans="1:7" x14ac:dyDescent="0.45">
      <c r="A44" s="13"/>
      <c r="B44" s="22" t="s">
        <v>62</v>
      </c>
      <c r="C44" s="10" t="s">
        <v>63</v>
      </c>
      <c r="D44" s="10"/>
      <c r="E44" s="10"/>
      <c r="F44" s="10"/>
      <c r="G44" s="10"/>
    </row>
    <row r="45" spans="1:7" x14ac:dyDescent="0.45">
      <c r="A45" s="13"/>
      <c r="B45" s="13"/>
      <c r="C45" s="13"/>
      <c r="D45" s="13"/>
      <c r="E45" s="13"/>
      <c r="F45" s="13"/>
      <c r="G45" s="13"/>
    </row>
    <row r="46" spans="1:7" x14ac:dyDescent="0.45">
      <c r="A46" s="13"/>
      <c r="B46" s="7" t="s">
        <v>64</v>
      </c>
      <c r="C46" s="7"/>
      <c r="D46" s="7"/>
      <c r="E46" s="7"/>
      <c r="F46" s="7"/>
      <c r="G46" s="7"/>
    </row>
    <row r="47" spans="1:7" x14ac:dyDescent="0.45">
      <c r="A47" s="13"/>
      <c r="B47" s="13"/>
      <c r="C47" s="13"/>
      <c r="D47" s="13"/>
      <c r="E47" s="13"/>
      <c r="F47" s="13"/>
      <c r="G47" s="13"/>
    </row>
    <row r="48" spans="1:7" x14ac:dyDescent="0.45">
      <c r="A48" s="13"/>
      <c r="B48" s="13"/>
      <c r="C48" s="13"/>
      <c r="D48" s="13"/>
      <c r="E48" s="13"/>
      <c r="F48" s="13"/>
      <c r="G48" s="13"/>
    </row>
    <row r="49" spans="1:7" x14ac:dyDescent="0.45">
      <c r="A49" s="13"/>
      <c r="B49" s="13"/>
      <c r="C49" s="13"/>
      <c r="D49" s="13"/>
      <c r="E49" s="13"/>
      <c r="F49" s="13"/>
      <c r="G49" s="13"/>
    </row>
    <row r="50" spans="1:7" x14ac:dyDescent="0.45">
      <c r="A50" s="13"/>
      <c r="B50" s="13"/>
      <c r="C50" s="13"/>
      <c r="D50" s="13"/>
      <c r="E50" s="13"/>
      <c r="F50" s="13"/>
      <c r="G50" s="13"/>
    </row>
    <row r="51" spans="1:7" x14ac:dyDescent="0.45">
      <c r="A51" s="13"/>
      <c r="B51" s="13"/>
      <c r="C51" s="13"/>
      <c r="D51" s="13"/>
      <c r="E51" s="13"/>
      <c r="F51" s="13"/>
      <c r="G51" s="13"/>
    </row>
    <row r="52" spans="1:7" x14ac:dyDescent="0.45">
      <c r="A52" s="13"/>
      <c r="B52" s="13"/>
      <c r="C52" s="13"/>
      <c r="D52" s="13"/>
      <c r="E52" s="13"/>
      <c r="F52" s="13"/>
      <c r="G52" s="13"/>
    </row>
    <row r="53" spans="1:7" x14ac:dyDescent="0.45">
      <c r="A53" s="13"/>
      <c r="B53" s="13"/>
      <c r="C53" s="13"/>
      <c r="D53" s="13"/>
      <c r="E53" s="13"/>
      <c r="F53" s="13"/>
      <c r="G53" s="13"/>
    </row>
    <row r="54" spans="1:7" x14ac:dyDescent="0.45">
      <c r="A54" s="13"/>
      <c r="B54" s="13"/>
      <c r="C54" s="13"/>
      <c r="D54" s="13"/>
      <c r="E54" s="13"/>
      <c r="F54" s="13"/>
      <c r="G54" s="13"/>
    </row>
    <row r="55" spans="1:7" x14ac:dyDescent="0.45">
      <c r="A55" s="13"/>
      <c r="B55" s="13"/>
      <c r="C55" s="13"/>
      <c r="D55" s="13"/>
      <c r="E55" s="13"/>
      <c r="F55" s="13"/>
      <c r="G55" s="13"/>
    </row>
    <row r="56" spans="1:7" x14ac:dyDescent="0.45">
      <c r="A56" s="13"/>
      <c r="B56" s="13"/>
      <c r="C56" s="13"/>
      <c r="D56" s="13"/>
      <c r="E56" s="13"/>
      <c r="F56" s="13"/>
      <c r="G56" s="13"/>
    </row>
    <row r="57" spans="1:7" x14ac:dyDescent="0.45">
      <c r="A57" s="13"/>
      <c r="B57" s="13"/>
      <c r="C57" s="13"/>
      <c r="D57" s="13"/>
      <c r="E57" s="13"/>
      <c r="F57" s="13"/>
      <c r="G57" s="13"/>
    </row>
    <row r="58" spans="1:7" x14ac:dyDescent="0.45">
      <c r="A58" s="13"/>
      <c r="B58" s="13"/>
      <c r="C58" s="13"/>
      <c r="D58" s="13"/>
      <c r="E58" s="13"/>
      <c r="F58" s="13"/>
      <c r="G58" s="13"/>
    </row>
    <row r="59" spans="1:7" x14ac:dyDescent="0.45">
      <c r="A59" s="13"/>
      <c r="B59" s="13"/>
      <c r="C59" s="13"/>
      <c r="D59" s="13"/>
      <c r="E59" s="13"/>
      <c r="F59" s="13"/>
      <c r="G59" s="13"/>
    </row>
  </sheetData>
  <mergeCells count="24">
    <mergeCell ref="C42:G42"/>
    <mergeCell ref="C43:G43"/>
    <mergeCell ref="C44:G44"/>
    <mergeCell ref="B46:G46"/>
    <mergeCell ref="C34:G34"/>
    <mergeCell ref="C35:G35"/>
    <mergeCell ref="C36:G36"/>
    <mergeCell ref="C37:G37"/>
    <mergeCell ref="B38:G39"/>
    <mergeCell ref="D24:G24"/>
    <mergeCell ref="D25:G25"/>
    <mergeCell ref="D26:G26"/>
    <mergeCell ref="D27:G27"/>
    <mergeCell ref="B30:G31"/>
    <mergeCell ref="D19:G19"/>
    <mergeCell ref="D20:G20"/>
    <mergeCell ref="D21:G21"/>
    <mergeCell ref="D22:G22"/>
    <mergeCell ref="D23:G23"/>
    <mergeCell ref="B5:G5"/>
    <mergeCell ref="B6:G6"/>
    <mergeCell ref="D16:G16"/>
    <mergeCell ref="D17:G17"/>
    <mergeCell ref="D18:G18"/>
  </mergeCells>
  <pageMargins left="0.75" right="0.75" top="1" bottom="1" header="0.511811023622047" footer="0.511811023622047"/>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1A2E5E"/>
  </sheetPr>
  <dimension ref="A1:J47"/>
  <sheetViews>
    <sheetView showGridLines="0" zoomScaleNormal="100" workbookViewId="0">
      <pane xSplit="2" ySplit="9" topLeftCell="C10" activePane="bottomRight" state="frozen"/>
      <selection pane="topRight" activeCell="C1" sqref="C1"/>
      <selection pane="bottomLeft" activeCell="A10" sqref="A10"/>
      <selection pane="bottomRight"/>
    </sheetView>
  </sheetViews>
  <sheetFormatPr baseColWidth="10" defaultColWidth="8.6640625" defaultRowHeight="14.25" x14ac:dyDescent="0.45"/>
  <cols>
    <col min="1" max="1" width="2.19921875" customWidth="1"/>
    <col min="2" max="2" width="30" customWidth="1"/>
    <col min="3" max="3" width="26" customWidth="1"/>
    <col min="4" max="4" width="14" customWidth="1"/>
    <col min="5" max="6" width="18" customWidth="1"/>
    <col min="7" max="7" width="14" customWidth="1"/>
    <col min="8" max="8" width="12" customWidth="1"/>
    <col min="9" max="10" width="24" customWidth="1"/>
  </cols>
  <sheetData>
    <row r="1" spans="1:10" x14ac:dyDescent="0.45">
      <c r="A1" s="13"/>
      <c r="B1" s="13"/>
      <c r="C1" s="13"/>
      <c r="D1" s="13"/>
      <c r="E1" s="13"/>
      <c r="F1" s="13"/>
      <c r="G1" s="13"/>
      <c r="H1" s="13"/>
      <c r="I1" s="13"/>
      <c r="J1" s="13"/>
    </row>
    <row r="2" spans="1:10" x14ac:dyDescent="0.45">
      <c r="A2" s="13"/>
      <c r="B2" s="14" t="s">
        <v>1189</v>
      </c>
      <c r="C2" s="13"/>
      <c r="D2" s="13"/>
      <c r="E2" s="13"/>
      <c r="F2" s="13"/>
      <c r="G2" s="13"/>
      <c r="H2" s="13"/>
      <c r="I2" s="13"/>
      <c r="J2" s="13"/>
    </row>
    <row r="3" spans="1:10" ht="30" customHeight="1" x14ac:dyDescent="0.7">
      <c r="A3" s="13"/>
      <c r="B3" s="15" t="s">
        <v>38</v>
      </c>
      <c r="C3" s="13"/>
      <c r="D3" s="13"/>
      <c r="E3" s="13"/>
      <c r="F3" s="13"/>
      <c r="G3" s="13"/>
      <c r="H3" s="13"/>
      <c r="I3" s="13"/>
      <c r="J3" s="13"/>
    </row>
    <row r="4" spans="1:10" ht="3.75" customHeight="1" x14ac:dyDescent="0.45">
      <c r="A4" s="13"/>
      <c r="B4" s="16"/>
      <c r="C4" s="16"/>
      <c r="D4" s="16"/>
      <c r="E4" s="16"/>
      <c r="F4" s="13"/>
      <c r="G4" s="13"/>
      <c r="H4" s="13"/>
      <c r="I4" s="13"/>
      <c r="J4" s="13"/>
    </row>
    <row r="5" spans="1:10" x14ac:dyDescent="0.45">
      <c r="A5" s="13"/>
      <c r="B5" s="12" t="s">
        <v>1294</v>
      </c>
      <c r="C5" s="12"/>
      <c r="D5" s="12"/>
      <c r="E5" s="12"/>
      <c r="F5" s="12"/>
      <c r="G5" s="12"/>
      <c r="H5" s="12"/>
      <c r="I5" s="12"/>
      <c r="J5" s="12"/>
    </row>
    <row r="6" spans="1:10" ht="19.5" customHeight="1" x14ac:dyDescent="0.45">
      <c r="A6" s="13"/>
      <c r="B6" s="11" t="s">
        <v>856</v>
      </c>
      <c r="C6" s="11"/>
      <c r="D6" s="11"/>
      <c r="E6" s="11"/>
      <c r="F6" s="11"/>
      <c r="G6" s="11"/>
      <c r="H6" s="11"/>
      <c r="I6" s="11"/>
      <c r="J6" s="11"/>
    </row>
    <row r="7" spans="1:10" x14ac:dyDescent="0.45">
      <c r="A7" s="13"/>
      <c r="B7" s="17" t="s">
        <v>857</v>
      </c>
      <c r="C7" s="13"/>
      <c r="D7" s="13"/>
      <c r="E7" s="13"/>
      <c r="F7" s="13"/>
      <c r="G7" s="13"/>
      <c r="H7" s="13"/>
      <c r="I7" s="13"/>
      <c r="J7" s="13"/>
    </row>
    <row r="8" spans="1:10" x14ac:dyDescent="0.45">
      <c r="A8" s="13"/>
      <c r="B8" s="13"/>
      <c r="C8" s="13"/>
      <c r="D8" s="13"/>
      <c r="E8" s="13"/>
      <c r="F8" s="13"/>
      <c r="G8" s="13"/>
      <c r="H8" s="13"/>
      <c r="I8" s="13"/>
      <c r="J8" s="13"/>
    </row>
    <row r="9" spans="1:10" ht="27.75" customHeight="1" x14ac:dyDescent="0.45">
      <c r="B9" s="34" t="s">
        <v>1191</v>
      </c>
      <c r="C9" s="34" t="s">
        <v>1192</v>
      </c>
      <c r="D9" s="34" t="s">
        <v>867</v>
      </c>
      <c r="E9" s="34" t="s">
        <v>1193</v>
      </c>
      <c r="F9" s="34" t="s">
        <v>1194</v>
      </c>
      <c r="G9" s="34" t="s">
        <v>1295</v>
      </c>
      <c r="H9" s="34" t="s">
        <v>1296</v>
      </c>
      <c r="I9" s="34" t="s">
        <v>1297</v>
      </c>
      <c r="J9" s="34" t="s">
        <v>1298</v>
      </c>
    </row>
    <row r="10" spans="1:10" ht="23.25" x14ac:dyDescent="0.45">
      <c r="B10" s="37" t="s">
        <v>1299</v>
      </c>
      <c r="C10" s="37"/>
      <c r="D10" s="49">
        <v>20180</v>
      </c>
      <c r="E10" s="36" t="s">
        <v>1300</v>
      </c>
      <c r="F10" s="36" t="s">
        <v>1204</v>
      </c>
      <c r="G10" s="36" t="s">
        <v>1301</v>
      </c>
      <c r="H10" s="36" t="s">
        <v>1302</v>
      </c>
      <c r="I10" s="36" t="s">
        <v>1303</v>
      </c>
      <c r="J10" s="37" t="s">
        <v>1304</v>
      </c>
    </row>
    <row r="11" spans="1:10" ht="23.25" x14ac:dyDescent="0.45">
      <c r="B11" s="37" t="s">
        <v>1305</v>
      </c>
      <c r="C11" s="37"/>
      <c r="D11" s="49">
        <v>14615</v>
      </c>
      <c r="E11" s="36" t="s">
        <v>1300</v>
      </c>
      <c r="F11" s="36" t="s">
        <v>1207</v>
      </c>
      <c r="G11" s="36" t="s">
        <v>1306</v>
      </c>
      <c r="H11" s="36" t="s">
        <v>1302</v>
      </c>
      <c r="I11" s="36" t="s">
        <v>1303</v>
      </c>
      <c r="J11" s="37" t="s">
        <v>1304</v>
      </c>
    </row>
    <row r="12" spans="1:10" ht="23.25" x14ac:dyDescent="0.45">
      <c r="B12" s="37" t="s">
        <v>1307</v>
      </c>
      <c r="C12" s="37"/>
      <c r="D12" s="49">
        <v>14464</v>
      </c>
      <c r="E12" s="36" t="s">
        <v>1300</v>
      </c>
      <c r="F12" s="36" t="s">
        <v>1207</v>
      </c>
      <c r="G12" s="36" t="s">
        <v>1308</v>
      </c>
      <c r="H12" s="36" t="s">
        <v>1309</v>
      </c>
      <c r="I12" s="36" t="s">
        <v>1303</v>
      </c>
      <c r="J12" s="37" t="s">
        <v>1304</v>
      </c>
    </row>
    <row r="13" spans="1:10" ht="23.25" x14ac:dyDescent="0.45">
      <c r="B13" s="37" t="s">
        <v>1310</v>
      </c>
      <c r="C13" s="37"/>
      <c r="D13" s="49">
        <v>12660</v>
      </c>
      <c r="E13" s="36" t="s">
        <v>1300</v>
      </c>
      <c r="F13" s="36" t="s">
        <v>1311</v>
      </c>
      <c r="G13" s="36" t="s">
        <v>1312</v>
      </c>
      <c r="H13" s="36" t="s">
        <v>1313</v>
      </c>
      <c r="I13" s="36" t="s">
        <v>1303</v>
      </c>
      <c r="J13" s="37" t="s">
        <v>1304</v>
      </c>
    </row>
    <row r="14" spans="1:10" ht="23.25" x14ac:dyDescent="0.45">
      <c r="B14" s="37" t="s">
        <v>1314</v>
      </c>
      <c r="C14" s="37"/>
      <c r="D14" s="49">
        <v>12249</v>
      </c>
      <c r="E14" s="36" t="s">
        <v>1300</v>
      </c>
      <c r="F14" s="36" t="s">
        <v>1207</v>
      </c>
      <c r="G14" s="36" t="s">
        <v>1315</v>
      </c>
      <c r="H14" s="36" t="s">
        <v>1316</v>
      </c>
      <c r="I14" s="36" t="s">
        <v>1303</v>
      </c>
      <c r="J14" s="37" t="s">
        <v>1304</v>
      </c>
    </row>
    <row r="15" spans="1:10" ht="23.25" x14ac:dyDescent="0.45">
      <c r="B15" s="37" t="s">
        <v>1317</v>
      </c>
      <c r="C15" s="37"/>
      <c r="D15" s="49">
        <v>11652</v>
      </c>
      <c r="E15" s="36" t="s">
        <v>1300</v>
      </c>
      <c r="F15" s="36" t="s">
        <v>1217</v>
      </c>
      <c r="G15" s="36" t="s">
        <v>1318</v>
      </c>
      <c r="H15" s="36" t="s">
        <v>1319</v>
      </c>
      <c r="I15" s="36" t="s">
        <v>1303</v>
      </c>
      <c r="J15" s="37" t="s">
        <v>1304</v>
      </c>
    </row>
    <row r="16" spans="1:10" ht="23.25" x14ac:dyDescent="0.45">
      <c r="B16" s="37" t="s">
        <v>1320</v>
      </c>
      <c r="C16" s="37"/>
      <c r="D16" s="49">
        <v>10897</v>
      </c>
      <c r="E16" s="36" t="s">
        <v>1300</v>
      </c>
      <c r="F16" s="36" t="s">
        <v>1232</v>
      </c>
      <c r="G16" s="36" t="s">
        <v>1321</v>
      </c>
      <c r="H16" s="36" t="s">
        <v>1322</v>
      </c>
      <c r="I16" s="36" t="s">
        <v>1303</v>
      </c>
      <c r="J16" s="37" t="s">
        <v>1304</v>
      </c>
    </row>
    <row r="17" spans="2:10" ht="23.25" x14ac:dyDescent="0.45">
      <c r="B17" s="37" t="s">
        <v>1323</v>
      </c>
      <c r="C17" s="37"/>
      <c r="D17" s="49">
        <v>9575</v>
      </c>
      <c r="E17" s="36" t="s">
        <v>1300</v>
      </c>
      <c r="F17" s="36" t="s">
        <v>1213</v>
      </c>
      <c r="G17" s="36" t="s">
        <v>1324</v>
      </c>
      <c r="H17" s="36" t="s">
        <v>1325</v>
      </c>
      <c r="I17" s="36" t="s">
        <v>1303</v>
      </c>
      <c r="J17" s="37" t="s">
        <v>1304</v>
      </c>
    </row>
    <row r="18" spans="2:10" ht="23.25" x14ac:dyDescent="0.45">
      <c r="B18" s="37" t="s">
        <v>1326</v>
      </c>
      <c r="C18" s="37"/>
      <c r="D18" s="49">
        <v>8040</v>
      </c>
      <c r="E18" s="36" t="s">
        <v>1300</v>
      </c>
      <c r="F18" s="36" t="s">
        <v>1327</v>
      </c>
      <c r="G18" s="36" t="s">
        <v>1328</v>
      </c>
      <c r="H18" s="36" t="s">
        <v>1329</v>
      </c>
      <c r="I18" s="36" t="s">
        <v>1303</v>
      </c>
      <c r="J18" s="37" t="s">
        <v>1304</v>
      </c>
    </row>
    <row r="19" spans="2:10" ht="23.25" x14ac:dyDescent="0.45">
      <c r="B19" s="37" t="s">
        <v>1330</v>
      </c>
      <c r="C19" s="37"/>
      <c r="D19" s="49">
        <v>6720</v>
      </c>
      <c r="E19" s="36" t="s">
        <v>1300</v>
      </c>
      <c r="F19" s="36" t="s">
        <v>1217</v>
      </c>
      <c r="G19" s="36" t="s">
        <v>1331</v>
      </c>
      <c r="H19" s="36" t="s">
        <v>1332</v>
      </c>
      <c r="I19" s="36" t="s">
        <v>1303</v>
      </c>
      <c r="J19" s="37" t="s">
        <v>1304</v>
      </c>
    </row>
    <row r="20" spans="2:10" ht="23.25" x14ac:dyDescent="0.45">
      <c r="B20" s="37" t="s">
        <v>1333</v>
      </c>
      <c r="C20" s="37"/>
      <c r="D20" s="49">
        <v>6250</v>
      </c>
      <c r="E20" s="36" t="s">
        <v>1300</v>
      </c>
      <c r="F20" s="36" t="s">
        <v>1334</v>
      </c>
      <c r="G20" s="36" t="s">
        <v>1335</v>
      </c>
      <c r="H20" s="36" t="s">
        <v>1336</v>
      </c>
      <c r="I20" s="36" t="s">
        <v>1303</v>
      </c>
      <c r="J20" s="37" t="s">
        <v>1304</v>
      </c>
    </row>
    <row r="21" spans="2:10" ht="23.25" x14ac:dyDescent="0.45">
      <c r="B21" s="37" t="s">
        <v>1337</v>
      </c>
      <c r="C21" s="37"/>
      <c r="D21" s="49">
        <v>5950</v>
      </c>
      <c r="E21" s="36" t="s">
        <v>1300</v>
      </c>
      <c r="F21" s="36" t="s">
        <v>1217</v>
      </c>
      <c r="G21" s="36" t="s">
        <v>1338</v>
      </c>
      <c r="H21" s="36" t="s">
        <v>1339</v>
      </c>
      <c r="I21" s="36" t="s">
        <v>1303</v>
      </c>
      <c r="J21" s="37" t="s">
        <v>1304</v>
      </c>
    </row>
    <row r="22" spans="2:10" ht="23.25" x14ac:dyDescent="0.45">
      <c r="B22" s="37" t="s">
        <v>1340</v>
      </c>
      <c r="C22" s="37"/>
      <c r="D22" s="49">
        <v>5600</v>
      </c>
      <c r="E22" s="36" t="s">
        <v>1300</v>
      </c>
      <c r="F22" s="36" t="s">
        <v>1327</v>
      </c>
      <c r="G22" s="36" t="s">
        <v>1341</v>
      </c>
      <c r="H22" s="36" t="s">
        <v>1322</v>
      </c>
      <c r="I22" s="36" t="s">
        <v>1303</v>
      </c>
      <c r="J22" s="37" t="s">
        <v>1304</v>
      </c>
    </row>
    <row r="23" spans="2:10" ht="23.25" x14ac:dyDescent="0.45">
      <c r="B23" s="37" t="s">
        <v>1342</v>
      </c>
      <c r="C23" s="37"/>
      <c r="D23" s="49">
        <v>5440</v>
      </c>
      <c r="E23" s="36" t="s">
        <v>1300</v>
      </c>
      <c r="F23" s="36" t="s">
        <v>1207</v>
      </c>
      <c r="G23" s="36" t="s">
        <v>1343</v>
      </c>
      <c r="H23" s="36" t="s">
        <v>1344</v>
      </c>
      <c r="I23" s="36" t="s">
        <v>1303</v>
      </c>
      <c r="J23" s="37" t="s">
        <v>1304</v>
      </c>
    </row>
    <row r="24" spans="2:10" ht="23.25" x14ac:dyDescent="0.45">
      <c r="B24" s="37" t="s">
        <v>1345</v>
      </c>
      <c r="C24" s="37"/>
      <c r="D24" s="49">
        <v>5160</v>
      </c>
      <c r="E24" s="36" t="s">
        <v>1300</v>
      </c>
      <c r="F24" s="36" t="s">
        <v>1200</v>
      </c>
      <c r="G24" s="36" t="s">
        <v>1346</v>
      </c>
      <c r="H24" s="36" t="s">
        <v>1347</v>
      </c>
      <c r="I24" s="36" t="s">
        <v>1303</v>
      </c>
      <c r="J24" s="37" t="s">
        <v>1304</v>
      </c>
    </row>
    <row r="25" spans="2:10" ht="23.25" x14ac:dyDescent="0.45">
      <c r="B25" s="37" t="s">
        <v>1348</v>
      </c>
      <c r="C25" s="37"/>
      <c r="D25" s="49">
        <v>5000</v>
      </c>
      <c r="E25" s="36" t="s">
        <v>1300</v>
      </c>
      <c r="F25" s="36" t="s">
        <v>1217</v>
      </c>
      <c r="G25" s="36" t="s">
        <v>1349</v>
      </c>
      <c r="H25" s="36"/>
      <c r="I25" s="36" t="s">
        <v>1303</v>
      </c>
      <c r="J25" s="37" t="s">
        <v>1304</v>
      </c>
    </row>
    <row r="26" spans="2:10" ht="23.25" x14ac:dyDescent="0.45">
      <c r="B26" s="37" t="s">
        <v>1350</v>
      </c>
      <c r="C26" s="37"/>
      <c r="D26" s="49">
        <v>4800</v>
      </c>
      <c r="E26" s="36" t="s">
        <v>1300</v>
      </c>
      <c r="F26" s="36"/>
      <c r="G26" s="36" t="s">
        <v>1351</v>
      </c>
      <c r="H26" s="36"/>
      <c r="I26" s="36" t="s">
        <v>1303</v>
      </c>
      <c r="J26" s="37" t="s">
        <v>1304</v>
      </c>
    </row>
    <row r="27" spans="2:10" ht="23.25" x14ac:dyDescent="0.45">
      <c r="B27" s="37" t="s">
        <v>1352</v>
      </c>
      <c r="C27" s="37"/>
      <c r="D27" s="49">
        <v>4800</v>
      </c>
      <c r="E27" s="36" t="s">
        <v>1300</v>
      </c>
      <c r="F27" s="36"/>
      <c r="G27" s="36" t="s">
        <v>1351</v>
      </c>
      <c r="H27" s="36"/>
      <c r="I27" s="36" t="s">
        <v>1303</v>
      </c>
      <c r="J27" s="37" t="s">
        <v>1304</v>
      </c>
    </row>
    <row r="28" spans="2:10" ht="23.25" x14ac:dyDescent="0.45">
      <c r="B28" s="37" t="s">
        <v>1353</v>
      </c>
      <c r="C28" s="37"/>
      <c r="D28" s="49">
        <v>4800</v>
      </c>
      <c r="E28" s="36" t="s">
        <v>1300</v>
      </c>
      <c r="F28" s="36"/>
      <c r="G28" s="36" t="s">
        <v>1351</v>
      </c>
      <c r="H28" s="36"/>
      <c r="I28" s="36" t="s">
        <v>1303</v>
      </c>
      <c r="J28" s="37" t="s">
        <v>1304</v>
      </c>
    </row>
    <row r="29" spans="2:10" ht="23.25" x14ac:dyDescent="0.45">
      <c r="B29" s="37" t="s">
        <v>1354</v>
      </c>
      <c r="C29" s="37"/>
      <c r="D29" s="49">
        <v>4800</v>
      </c>
      <c r="E29" s="36" t="s">
        <v>1300</v>
      </c>
      <c r="F29" s="36"/>
      <c r="G29" s="36" t="s">
        <v>1351</v>
      </c>
      <c r="H29" s="36"/>
      <c r="I29" s="36" t="s">
        <v>1303</v>
      </c>
      <c r="J29" s="37" t="s">
        <v>1304</v>
      </c>
    </row>
    <row r="30" spans="2:10" ht="23.25" x14ac:dyDescent="0.45">
      <c r="B30" s="37" t="s">
        <v>1355</v>
      </c>
      <c r="C30" s="37"/>
      <c r="D30" s="49">
        <v>4800</v>
      </c>
      <c r="E30" s="36" t="s">
        <v>1300</v>
      </c>
      <c r="F30" s="36"/>
      <c r="G30" s="36" t="s">
        <v>1351</v>
      </c>
      <c r="H30" s="36"/>
      <c r="I30" s="36" t="s">
        <v>1303</v>
      </c>
      <c r="J30" s="37" t="s">
        <v>1304</v>
      </c>
    </row>
    <row r="31" spans="2:10" ht="23.25" x14ac:dyDescent="0.45">
      <c r="B31" s="37" t="s">
        <v>1356</v>
      </c>
      <c r="C31" s="37"/>
      <c r="D31" s="49">
        <v>4800</v>
      </c>
      <c r="E31" s="36" t="s">
        <v>1300</v>
      </c>
      <c r="F31" s="36"/>
      <c r="G31" s="36" t="s">
        <v>1351</v>
      </c>
      <c r="H31" s="36"/>
      <c r="I31" s="36" t="s">
        <v>1303</v>
      </c>
      <c r="J31" s="37" t="s">
        <v>1304</v>
      </c>
    </row>
    <row r="32" spans="2:10" ht="23.25" x14ac:dyDescent="0.45">
      <c r="B32" s="37" t="s">
        <v>1357</v>
      </c>
      <c r="C32" s="37"/>
      <c r="D32" s="49">
        <v>4800</v>
      </c>
      <c r="E32" s="36" t="s">
        <v>1300</v>
      </c>
      <c r="F32" s="36"/>
      <c r="G32" s="36" t="s">
        <v>1351</v>
      </c>
      <c r="H32" s="36"/>
      <c r="I32" s="36" t="s">
        <v>1303</v>
      </c>
      <c r="J32" s="37" t="s">
        <v>1304</v>
      </c>
    </row>
    <row r="33" spans="2:10" ht="23.25" x14ac:dyDescent="0.45">
      <c r="B33" s="37" t="s">
        <v>1358</v>
      </c>
      <c r="C33" s="37"/>
      <c r="D33" s="49">
        <v>4800</v>
      </c>
      <c r="E33" s="36" t="s">
        <v>1300</v>
      </c>
      <c r="F33" s="36"/>
      <c r="G33" s="36" t="s">
        <v>1351</v>
      </c>
      <c r="H33" s="36"/>
      <c r="I33" s="36" t="s">
        <v>1303</v>
      </c>
      <c r="J33" s="37" t="s">
        <v>1304</v>
      </c>
    </row>
    <row r="34" spans="2:10" ht="23.25" x14ac:dyDescent="0.45">
      <c r="B34" s="37" t="s">
        <v>1359</v>
      </c>
      <c r="C34" s="37"/>
      <c r="D34" s="49">
        <v>4800</v>
      </c>
      <c r="E34" s="36" t="s">
        <v>1300</v>
      </c>
      <c r="F34" s="36"/>
      <c r="G34" s="36" t="s">
        <v>1351</v>
      </c>
      <c r="H34" s="36"/>
      <c r="I34" s="36" t="s">
        <v>1303</v>
      </c>
      <c r="J34" s="37" t="s">
        <v>1304</v>
      </c>
    </row>
    <row r="35" spans="2:10" ht="23.25" x14ac:dyDescent="0.45">
      <c r="B35" s="37" t="s">
        <v>1360</v>
      </c>
      <c r="C35" s="37"/>
      <c r="D35" s="49">
        <v>4800</v>
      </c>
      <c r="E35" s="36" t="s">
        <v>1300</v>
      </c>
      <c r="F35" s="36"/>
      <c r="G35" s="36" t="s">
        <v>1351</v>
      </c>
      <c r="H35" s="36"/>
      <c r="I35" s="36" t="s">
        <v>1303</v>
      </c>
      <c r="J35" s="37" t="s">
        <v>1304</v>
      </c>
    </row>
    <row r="36" spans="2:10" ht="23.25" x14ac:dyDescent="0.45">
      <c r="B36" s="37" t="s">
        <v>1361</v>
      </c>
      <c r="C36" s="37"/>
      <c r="D36" s="49">
        <v>4800</v>
      </c>
      <c r="E36" s="36" t="s">
        <v>1300</v>
      </c>
      <c r="F36" s="36"/>
      <c r="G36" s="36" t="s">
        <v>1351</v>
      </c>
      <c r="H36" s="36"/>
      <c r="I36" s="36" t="s">
        <v>1303</v>
      </c>
      <c r="J36" s="37" t="s">
        <v>1304</v>
      </c>
    </row>
    <row r="37" spans="2:10" ht="23.25" x14ac:dyDescent="0.45">
      <c r="B37" s="37" t="s">
        <v>1362</v>
      </c>
      <c r="C37" s="37"/>
      <c r="D37" s="49">
        <v>4400</v>
      </c>
      <c r="E37" s="36" t="s">
        <v>1300</v>
      </c>
      <c r="F37" s="36" t="s">
        <v>1327</v>
      </c>
      <c r="G37" s="36" t="s">
        <v>1363</v>
      </c>
      <c r="H37" s="36" t="s">
        <v>1336</v>
      </c>
      <c r="I37" s="36" t="s">
        <v>1303</v>
      </c>
      <c r="J37" s="37" t="s">
        <v>1304</v>
      </c>
    </row>
    <row r="38" spans="2:10" ht="23.25" x14ac:dyDescent="0.45">
      <c r="B38" s="37" t="s">
        <v>1364</v>
      </c>
      <c r="C38" s="37"/>
      <c r="D38" s="49">
        <v>3474</v>
      </c>
      <c r="E38" s="36" t="s">
        <v>1300</v>
      </c>
      <c r="F38" s="36"/>
      <c r="G38" s="36" t="s">
        <v>1365</v>
      </c>
      <c r="H38" s="36" t="s">
        <v>1366</v>
      </c>
      <c r="I38" s="36" t="s">
        <v>1303</v>
      </c>
      <c r="J38" s="37" t="s">
        <v>1304</v>
      </c>
    </row>
    <row r="39" spans="2:10" ht="23.25" x14ac:dyDescent="0.45">
      <c r="B39" s="37" t="s">
        <v>1367</v>
      </c>
      <c r="C39" s="37"/>
      <c r="D39" s="49">
        <v>2522</v>
      </c>
      <c r="E39" s="36" t="s">
        <v>1300</v>
      </c>
      <c r="F39" s="36" t="s">
        <v>1213</v>
      </c>
      <c r="G39" s="36" t="s">
        <v>1368</v>
      </c>
      <c r="H39" s="36" t="s">
        <v>1369</v>
      </c>
      <c r="I39" s="36" t="s">
        <v>1303</v>
      </c>
      <c r="J39" s="37" t="s">
        <v>1304</v>
      </c>
    </row>
    <row r="40" spans="2:10" ht="23.25" x14ac:dyDescent="0.45">
      <c r="B40" s="37" t="s">
        <v>1370</v>
      </c>
      <c r="C40" s="37"/>
      <c r="D40" s="49">
        <v>2316</v>
      </c>
      <c r="E40" s="36" t="s">
        <v>1300</v>
      </c>
      <c r="F40" s="36" t="s">
        <v>1213</v>
      </c>
      <c r="G40" s="36" t="s">
        <v>1371</v>
      </c>
      <c r="H40" s="36" t="s">
        <v>1372</v>
      </c>
      <c r="I40" s="36" t="s">
        <v>1303</v>
      </c>
      <c r="J40" s="37" t="s">
        <v>1304</v>
      </c>
    </row>
    <row r="41" spans="2:10" ht="23.25" x14ac:dyDescent="0.45">
      <c r="B41" s="37" t="s">
        <v>1373</v>
      </c>
      <c r="C41" s="37"/>
      <c r="D41" s="49">
        <v>2116</v>
      </c>
      <c r="E41" s="36" t="s">
        <v>1300</v>
      </c>
      <c r="F41" s="36" t="s">
        <v>1374</v>
      </c>
      <c r="G41" s="36" t="s">
        <v>1375</v>
      </c>
      <c r="H41" s="36" t="s">
        <v>1376</v>
      </c>
      <c r="I41" s="36" t="s">
        <v>1303</v>
      </c>
      <c r="J41" s="37" t="s">
        <v>1304</v>
      </c>
    </row>
    <row r="42" spans="2:10" ht="23.25" x14ac:dyDescent="0.45">
      <c r="B42" s="37" t="s">
        <v>1377</v>
      </c>
      <c r="C42" s="37"/>
      <c r="D42" s="49">
        <v>0</v>
      </c>
      <c r="E42" s="36" t="s">
        <v>1300</v>
      </c>
      <c r="F42" s="36" t="s">
        <v>1213</v>
      </c>
      <c r="G42" s="36" t="s">
        <v>1378</v>
      </c>
      <c r="H42" s="36"/>
      <c r="I42" s="36" t="s">
        <v>1303</v>
      </c>
      <c r="J42" s="37" t="s">
        <v>1304</v>
      </c>
    </row>
    <row r="43" spans="2:10" ht="23.25" x14ac:dyDescent="0.45">
      <c r="B43" s="37" t="s">
        <v>1379</v>
      </c>
      <c r="C43" s="37"/>
      <c r="D43" s="49">
        <v>0</v>
      </c>
      <c r="E43" s="36" t="s">
        <v>1300</v>
      </c>
      <c r="F43" s="36" t="s">
        <v>1213</v>
      </c>
      <c r="G43" s="36" t="s">
        <v>1380</v>
      </c>
      <c r="H43" s="36" t="s">
        <v>1381</v>
      </c>
      <c r="I43" s="36" t="s">
        <v>1303</v>
      </c>
      <c r="J43" s="37" t="s">
        <v>1304</v>
      </c>
    </row>
    <row r="44" spans="2:10" x14ac:dyDescent="0.45">
      <c r="B44" s="45" t="s">
        <v>1293</v>
      </c>
      <c r="D44" s="47">
        <f>SUM(D10:D43)</f>
        <v>222080</v>
      </c>
    </row>
    <row r="47" spans="2:10" x14ac:dyDescent="0.45">
      <c r="B47" s="5" t="s">
        <v>64</v>
      </c>
      <c r="C47" s="5"/>
      <c r="D47" s="5"/>
      <c r="E47" s="5"/>
      <c r="F47" s="5"/>
      <c r="G47" s="5"/>
      <c r="H47" s="5"/>
      <c r="I47" s="5"/>
      <c r="J47" s="5"/>
    </row>
  </sheetData>
  <autoFilter ref="B9:J43" xr:uid="{00000000-0009-0000-0000-000009000000}"/>
  <mergeCells count="3">
    <mergeCell ref="B5:J5"/>
    <mergeCell ref="B6:J6"/>
    <mergeCell ref="B47:J47"/>
  </mergeCells>
  <conditionalFormatting sqref="B10:J43">
    <cfRule type="expression" dxfId="1" priority="2">
      <formula>ISEVEN(ROW())</formula>
    </cfRule>
  </conditionalFormatting>
  <pageMargins left="0.75" right="0.75" top="1" bottom="1" header="0.511811023622047" footer="0.511811023622047"/>
  <pageSetup paperSize="9"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1A2E5E"/>
  </sheetPr>
  <dimension ref="A1:L16"/>
  <sheetViews>
    <sheetView showGridLines="0" zoomScaleNormal="100" workbookViewId="0">
      <pane xSplit="2" ySplit="9" topLeftCell="C10" activePane="bottomRight" state="frozen"/>
      <selection pane="topRight" activeCell="C1" sqref="C1"/>
      <selection pane="bottomLeft" activeCell="A10" sqref="A10"/>
      <selection pane="bottomRight"/>
    </sheetView>
  </sheetViews>
  <sheetFormatPr baseColWidth="10" defaultColWidth="8.6640625" defaultRowHeight="14.25" x14ac:dyDescent="0.45"/>
  <cols>
    <col min="1" max="1" width="2.19921875" customWidth="1"/>
    <col min="2" max="2" width="7" customWidth="1"/>
    <col min="3" max="3" width="14" customWidth="1"/>
    <col min="4" max="4" width="16" customWidth="1"/>
    <col min="5" max="5" width="14" customWidth="1"/>
    <col min="6" max="7" width="12" customWidth="1"/>
    <col min="8" max="8" width="14" customWidth="1"/>
    <col min="9" max="9" width="30" customWidth="1"/>
    <col min="10" max="10" width="22" customWidth="1"/>
    <col min="11" max="11" width="18" customWidth="1"/>
  </cols>
  <sheetData>
    <row r="1" spans="1:12" x14ac:dyDescent="0.45">
      <c r="A1" s="13"/>
      <c r="B1" s="13"/>
      <c r="C1" s="13"/>
      <c r="D1" s="13"/>
      <c r="E1" s="13"/>
      <c r="F1" s="13"/>
      <c r="G1" s="13"/>
      <c r="H1" s="13"/>
      <c r="I1" s="13"/>
      <c r="J1" s="13"/>
      <c r="K1" s="13"/>
      <c r="L1" s="13"/>
    </row>
    <row r="2" spans="1:12" x14ac:dyDescent="0.45">
      <c r="A2" s="13"/>
      <c r="B2" s="14" t="s">
        <v>1382</v>
      </c>
      <c r="C2" s="13"/>
      <c r="D2" s="13"/>
      <c r="E2" s="13"/>
      <c r="F2" s="13"/>
      <c r="G2" s="13"/>
      <c r="H2" s="13"/>
      <c r="I2" s="13"/>
      <c r="J2" s="13"/>
      <c r="K2" s="13"/>
      <c r="L2" s="13"/>
    </row>
    <row r="3" spans="1:12" ht="30" customHeight="1" x14ac:dyDescent="0.7">
      <c r="A3" s="13"/>
      <c r="B3" s="15" t="s">
        <v>41</v>
      </c>
      <c r="C3" s="13"/>
      <c r="D3" s="13"/>
      <c r="E3" s="13"/>
      <c r="F3" s="13"/>
      <c r="G3" s="13"/>
      <c r="H3" s="13"/>
      <c r="I3" s="13"/>
      <c r="J3" s="13"/>
      <c r="K3" s="13"/>
      <c r="L3" s="13"/>
    </row>
    <row r="4" spans="1:12" ht="3.75" customHeight="1" x14ac:dyDescent="0.45">
      <c r="A4" s="13"/>
      <c r="B4" s="16"/>
      <c r="C4" s="16"/>
      <c r="D4" s="16"/>
      <c r="E4" s="16"/>
      <c r="F4" s="13"/>
      <c r="G4" s="13"/>
      <c r="H4" s="13"/>
      <c r="I4" s="13"/>
      <c r="J4" s="13"/>
      <c r="K4" s="13"/>
      <c r="L4" s="13"/>
    </row>
    <row r="5" spans="1:12" x14ac:dyDescent="0.45">
      <c r="A5" s="13"/>
      <c r="B5" s="12" t="s">
        <v>1383</v>
      </c>
      <c r="C5" s="12"/>
      <c r="D5" s="12"/>
      <c r="E5" s="12"/>
      <c r="F5" s="12"/>
      <c r="G5" s="12"/>
      <c r="H5" s="12"/>
      <c r="I5" s="12"/>
      <c r="J5" s="12"/>
      <c r="K5" s="12"/>
      <c r="L5" s="12"/>
    </row>
    <row r="6" spans="1:12" ht="19.5" customHeight="1" x14ac:dyDescent="0.45">
      <c r="A6" s="13"/>
      <c r="B6" s="11" t="s">
        <v>3</v>
      </c>
      <c r="C6" s="11"/>
      <c r="D6" s="11"/>
      <c r="E6" s="11"/>
      <c r="F6" s="11"/>
      <c r="G6" s="11"/>
      <c r="H6" s="11"/>
      <c r="I6" s="11"/>
      <c r="J6" s="11"/>
      <c r="K6" s="11"/>
      <c r="L6" s="11"/>
    </row>
    <row r="7" spans="1:12" x14ac:dyDescent="0.45">
      <c r="A7" s="13"/>
      <c r="B7" s="17" t="s">
        <v>4</v>
      </c>
      <c r="C7" s="13"/>
      <c r="D7" s="13"/>
      <c r="E7" s="13"/>
      <c r="F7" s="13"/>
      <c r="G7" s="13"/>
      <c r="H7" s="13"/>
      <c r="I7" s="13"/>
      <c r="J7" s="13"/>
      <c r="K7" s="13"/>
      <c r="L7" s="13"/>
    </row>
    <row r="8" spans="1:12" x14ac:dyDescent="0.45">
      <c r="A8" s="13"/>
      <c r="B8" s="13"/>
      <c r="C8" s="13"/>
      <c r="D8" s="13"/>
      <c r="E8" s="13"/>
      <c r="F8" s="13"/>
      <c r="G8" s="13"/>
      <c r="H8" s="13"/>
      <c r="I8" s="13"/>
      <c r="J8" s="13"/>
      <c r="K8" s="13"/>
      <c r="L8" s="13"/>
    </row>
    <row r="9" spans="1:12" ht="27.75" customHeight="1" x14ac:dyDescent="0.45">
      <c r="B9" s="34" t="s">
        <v>107</v>
      </c>
      <c r="C9" s="34" t="s">
        <v>875</v>
      </c>
      <c r="D9" s="34" t="s">
        <v>859</v>
      </c>
      <c r="E9" s="34" t="s">
        <v>84</v>
      </c>
      <c r="F9" s="34" t="s">
        <v>110</v>
      </c>
      <c r="G9" s="34" t="s">
        <v>1384</v>
      </c>
      <c r="H9" s="34" t="s">
        <v>1385</v>
      </c>
      <c r="I9" s="34" t="s">
        <v>1386</v>
      </c>
      <c r="J9" s="34" t="s">
        <v>1387</v>
      </c>
      <c r="K9" s="34" t="s">
        <v>877</v>
      </c>
      <c r="L9" s="34" t="s">
        <v>99</v>
      </c>
    </row>
    <row r="10" spans="1:12" ht="23.25" x14ac:dyDescent="0.45">
      <c r="B10" s="36" t="s">
        <v>1388</v>
      </c>
      <c r="C10" s="36" t="s">
        <v>141</v>
      </c>
      <c r="D10" s="36"/>
      <c r="E10" s="36" t="s">
        <v>1389</v>
      </c>
      <c r="F10" s="36" t="s">
        <v>153</v>
      </c>
      <c r="G10" s="36" t="s">
        <v>153</v>
      </c>
      <c r="H10" s="36" t="s">
        <v>1390</v>
      </c>
      <c r="I10" s="36" t="s">
        <v>1391</v>
      </c>
      <c r="J10" s="37" t="s">
        <v>1392</v>
      </c>
      <c r="K10" s="36" t="s">
        <v>153</v>
      </c>
      <c r="L10" s="36" t="s">
        <v>153</v>
      </c>
    </row>
    <row r="12" spans="1:12" x14ac:dyDescent="0.45">
      <c r="B12" s="51" t="s">
        <v>1393</v>
      </c>
    </row>
    <row r="13" spans="1:12" x14ac:dyDescent="0.45">
      <c r="B13" s="52" t="s">
        <v>1394</v>
      </c>
      <c r="C13" s="1" t="s">
        <v>1395</v>
      </c>
      <c r="D13" s="1"/>
      <c r="E13" s="1"/>
      <c r="F13" s="1"/>
      <c r="G13" s="1"/>
      <c r="H13" s="1"/>
      <c r="I13" s="1"/>
      <c r="J13" s="1"/>
      <c r="K13" s="1"/>
      <c r="L13" s="1"/>
    </row>
    <row r="14" spans="1:12" x14ac:dyDescent="0.45">
      <c r="B14" s="52" t="s">
        <v>1394</v>
      </c>
      <c r="C14" s="1" t="s">
        <v>1396</v>
      </c>
      <c r="D14" s="1"/>
      <c r="E14" s="1"/>
      <c r="F14" s="1"/>
      <c r="G14" s="1"/>
      <c r="H14" s="1"/>
      <c r="I14" s="1"/>
      <c r="J14" s="1"/>
      <c r="K14" s="1"/>
      <c r="L14" s="1"/>
    </row>
    <row r="16" spans="1:12" x14ac:dyDescent="0.45">
      <c r="B16" s="5" t="s">
        <v>64</v>
      </c>
      <c r="C16" s="5"/>
      <c r="D16" s="5"/>
      <c r="E16" s="5"/>
      <c r="F16" s="5"/>
      <c r="G16" s="5"/>
      <c r="H16" s="5"/>
      <c r="I16" s="5"/>
      <c r="J16" s="5"/>
      <c r="K16" s="5"/>
      <c r="L16" s="5"/>
    </row>
  </sheetData>
  <autoFilter ref="B9:L10" xr:uid="{00000000-0009-0000-0000-00000A000000}"/>
  <mergeCells count="5">
    <mergeCell ref="B5:L5"/>
    <mergeCell ref="B6:L6"/>
    <mergeCell ref="C13:L13"/>
    <mergeCell ref="C14:L14"/>
    <mergeCell ref="B16:L16"/>
  </mergeCells>
  <pageMargins left="0.75" right="0.75" top="1" bottom="1" header="0.511811023622047" footer="0.511811023622047"/>
  <pageSetup paperSize="9"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1A2E5E"/>
  </sheetPr>
  <dimension ref="A1:E37"/>
  <sheetViews>
    <sheetView showGridLines="0" zoomScaleNormal="100" workbookViewId="0">
      <pane xSplit="2" ySplit="9" topLeftCell="C10" activePane="bottomRight" state="frozen"/>
      <selection pane="topRight" activeCell="C1" sqref="C1"/>
      <selection pane="bottomLeft" activeCell="A10" sqref="A10"/>
      <selection pane="bottomRight"/>
    </sheetView>
  </sheetViews>
  <sheetFormatPr baseColWidth="10" defaultColWidth="8.6640625" defaultRowHeight="14.25" x14ac:dyDescent="0.45"/>
  <cols>
    <col min="1" max="1" width="2.19921875" customWidth="1"/>
    <col min="2" max="2" width="30" customWidth="1"/>
    <col min="3" max="4" width="18" customWidth="1"/>
    <col min="5" max="9" width="16" customWidth="1"/>
    <col min="10" max="11" width="18" customWidth="1"/>
  </cols>
  <sheetData>
    <row r="1" spans="1:5" x14ac:dyDescent="0.45">
      <c r="A1" s="13"/>
      <c r="B1" s="13"/>
      <c r="C1" s="13"/>
    </row>
    <row r="2" spans="1:5" x14ac:dyDescent="0.45">
      <c r="A2" s="13"/>
      <c r="B2" s="14" t="s">
        <v>1397</v>
      </c>
      <c r="C2" s="13"/>
    </row>
    <row r="3" spans="1:5" ht="30" customHeight="1" x14ac:dyDescent="0.7">
      <c r="A3" s="13"/>
      <c r="B3" s="15" t="s">
        <v>44</v>
      </c>
      <c r="C3" s="13"/>
    </row>
    <row r="4" spans="1:5" ht="3.75" customHeight="1" x14ac:dyDescent="0.45">
      <c r="A4" s="13"/>
      <c r="B4" s="16"/>
      <c r="C4" s="16"/>
      <c r="D4" s="16"/>
      <c r="E4" s="16"/>
    </row>
    <row r="5" spans="1:5" x14ac:dyDescent="0.45">
      <c r="A5" s="13"/>
      <c r="B5" s="12" t="s">
        <v>1398</v>
      </c>
      <c r="C5" s="12"/>
    </row>
    <row r="6" spans="1:5" ht="19.5" customHeight="1" x14ac:dyDescent="0.45">
      <c r="A6" s="13"/>
      <c r="B6" s="11" t="s">
        <v>105</v>
      </c>
      <c r="C6" s="11"/>
    </row>
    <row r="7" spans="1:5" x14ac:dyDescent="0.45">
      <c r="A7" s="13"/>
      <c r="B7" s="17" t="s">
        <v>106</v>
      </c>
      <c r="C7" s="13"/>
    </row>
    <row r="8" spans="1:5" x14ac:dyDescent="0.45">
      <c r="A8" s="13"/>
      <c r="B8" s="13"/>
      <c r="C8" s="13"/>
    </row>
    <row r="9" spans="1:5" ht="27.75" customHeight="1" x14ac:dyDescent="0.45">
      <c r="B9" s="34" t="s">
        <v>1399</v>
      </c>
      <c r="C9" s="34" t="s">
        <v>1400</v>
      </c>
    </row>
    <row r="10" spans="1:5" ht="104.65" x14ac:dyDescent="0.45">
      <c r="B10" s="37" t="s">
        <v>1401</v>
      </c>
      <c r="C10" s="37" t="s">
        <v>1402</v>
      </c>
    </row>
    <row r="11" spans="1:5" ht="104.65" x14ac:dyDescent="0.45">
      <c r="B11" s="37" t="s">
        <v>1403</v>
      </c>
      <c r="C11" s="37" t="s">
        <v>1404</v>
      </c>
    </row>
    <row r="12" spans="1:5" x14ac:dyDescent="0.45">
      <c r="B12" s="37" t="s">
        <v>1138</v>
      </c>
      <c r="C12" s="37" t="s">
        <v>1405</v>
      </c>
    </row>
    <row r="13" spans="1:5" ht="46.5" x14ac:dyDescent="0.45">
      <c r="B13" s="37">
        <v>1</v>
      </c>
      <c r="C13" s="37" t="s">
        <v>1406</v>
      </c>
    </row>
    <row r="14" spans="1:5" ht="58.15" x14ac:dyDescent="0.45">
      <c r="B14" s="37">
        <v>2</v>
      </c>
      <c r="C14" s="37" t="s">
        <v>1407</v>
      </c>
    </row>
    <row r="15" spans="1:5" ht="58.15" x14ac:dyDescent="0.45">
      <c r="B15" s="37">
        <v>3</v>
      </c>
      <c r="C15" s="37" t="s">
        <v>1408</v>
      </c>
    </row>
    <row r="16" spans="1:5" ht="34.9" x14ac:dyDescent="0.45">
      <c r="B16" s="37">
        <v>4</v>
      </c>
      <c r="C16" s="37" t="s">
        <v>1409</v>
      </c>
    </row>
    <row r="17" spans="2:3" x14ac:dyDescent="0.45">
      <c r="B17" s="37">
        <v>5</v>
      </c>
      <c r="C17" s="37" t="s">
        <v>1410</v>
      </c>
    </row>
    <row r="18" spans="2:3" ht="34.9" x14ac:dyDescent="0.45">
      <c r="B18" s="37">
        <v>6</v>
      </c>
      <c r="C18" s="37" t="s">
        <v>1411</v>
      </c>
    </row>
    <row r="19" spans="2:3" ht="23.25" x14ac:dyDescent="0.45">
      <c r="B19" s="37">
        <v>7</v>
      </c>
      <c r="C19" s="37" t="s">
        <v>1412</v>
      </c>
    </row>
    <row r="20" spans="2:3" ht="34.9" x14ac:dyDescent="0.45">
      <c r="B20" s="37" t="s">
        <v>1413</v>
      </c>
      <c r="C20" s="37"/>
    </row>
    <row r="21" spans="2:3" ht="46.5" x14ac:dyDescent="0.45">
      <c r="B21" s="37" t="s">
        <v>1414</v>
      </c>
      <c r="C21" s="37"/>
    </row>
    <row r="22" spans="2:3" x14ac:dyDescent="0.45">
      <c r="B22" s="37" t="s">
        <v>1415</v>
      </c>
      <c r="C22" s="37"/>
    </row>
    <row r="23" spans="2:3" x14ac:dyDescent="0.45">
      <c r="B23" s="37" t="s">
        <v>1416</v>
      </c>
      <c r="C23" s="37"/>
    </row>
    <row r="24" spans="2:3" x14ac:dyDescent="0.45">
      <c r="B24" s="37" t="s">
        <v>1417</v>
      </c>
      <c r="C24" s="37"/>
    </row>
    <row r="25" spans="2:3" x14ac:dyDescent="0.45">
      <c r="B25" s="37" t="s">
        <v>1418</v>
      </c>
      <c r="C25" s="37"/>
    </row>
    <row r="26" spans="2:3" x14ac:dyDescent="0.45">
      <c r="B26" s="37" t="s">
        <v>1419</v>
      </c>
      <c r="C26" s="37"/>
    </row>
    <row r="27" spans="2:3" ht="23.25" x14ac:dyDescent="0.45">
      <c r="B27" s="37" t="s">
        <v>1420</v>
      </c>
      <c r="C27" s="37"/>
    </row>
    <row r="28" spans="2:3" x14ac:dyDescent="0.45">
      <c r="B28" s="37" t="s">
        <v>1421</v>
      </c>
      <c r="C28" s="37"/>
    </row>
    <row r="29" spans="2:3" x14ac:dyDescent="0.45">
      <c r="B29" s="37" t="s">
        <v>1422</v>
      </c>
      <c r="C29" s="37"/>
    </row>
    <row r="30" spans="2:3" x14ac:dyDescent="0.45">
      <c r="B30" s="37" t="s">
        <v>1423</v>
      </c>
      <c r="C30" s="37"/>
    </row>
    <row r="31" spans="2:3" x14ac:dyDescent="0.45">
      <c r="B31" s="37" t="s">
        <v>1424</v>
      </c>
      <c r="C31" s="37"/>
    </row>
    <row r="32" spans="2:3" x14ac:dyDescent="0.45">
      <c r="B32" s="37" t="s">
        <v>1425</v>
      </c>
      <c r="C32" s="37"/>
    </row>
    <row r="33" spans="2:3" x14ac:dyDescent="0.45">
      <c r="B33" s="37" t="s">
        <v>1426</v>
      </c>
      <c r="C33" s="37"/>
    </row>
    <row r="34" spans="2:3" x14ac:dyDescent="0.45">
      <c r="B34" s="37" t="s">
        <v>1427</v>
      </c>
      <c r="C34" s="37"/>
    </row>
    <row r="37" spans="2:3" x14ac:dyDescent="0.45">
      <c r="B37" s="5" t="s">
        <v>64</v>
      </c>
      <c r="C37" s="5"/>
    </row>
  </sheetData>
  <autoFilter ref="B9:C34" xr:uid="{00000000-0009-0000-0000-00000B000000}"/>
  <mergeCells count="3">
    <mergeCell ref="B5:C5"/>
    <mergeCell ref="B6:C6"/>
    <mergeCell ref="B37:C37"/>
  </mergeCells>
  <conditionalFormatting sqref="B10:C34">
    <cfRule type="expression" dxfId="0" priority="2">
      <formula>ISEVEN(ROW())</formula>
    </cfRule>
  </conditionalFormatting>
  <pageMargins left="0.75" right="0.75" top="1" bottom="1" header="0.511811023622047" footer="0.511811023622047"/>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A2E5E"/>
  </sheetPr>
  <dimension ref="A1:K61"/>
  <sheetViews>
    <sheetView showGridLines="0" zoomScaleNormal="100" workbookViewId="0">
      <pane ySplit="8" topLeftCell="A19" activePane="bottomLeft" state="frozen"/>
      <selection pane="bottomLeft"/>
    </sheetView>
  </sheetViews>
  <sheetFormatPr baseColWidth="10" defaultColWidth="8.6640625" defaultRowHeight="14.25" x14ac:dyDescent="0.45"/>
  <cols>
    <col min="1" max="1" width="2.19921875" customWidth="1"/>
    <col min="2" max="2" width="18" customWidth="1"/>
    <col min="3" max="3" width="19" customWidth="1"/>
    <col min="4" max="4" width="18.265625" customWidth="1"/>
    <col min="5" max="5" width="13" customWidth="1"/>
    <col min="6" max="7" width="2" customWidth="1"/>
    <col min="8" max="8" width="18" customWidth="1"/>
    <col min="9" max="9" width="8" customWidth="1"/>
    <col min="10" max="10" width="12" customWidth="1"/>
    <col min="11" max="11" width="11" customWidth="1"/>
  </cols>
  <sheetData>
    <row r="1" spans="1:11" x14ac:dyDescent="0.45">
      <c r="A1" s="13"/>
      <c r="B1" s="13"/>
      <c r="C1" s="13"/>
      <c r="D1" s="13"/>
      <c r="E1" s="13"/>
      <c r="F1" s="13"/>
      <c r="G1" s="13"/>
      <c r="H1" s="13"/>
      <c r="I1" s="13"/>
      <c r="J1" s="13"/>
      <c r="K1" s="13"/>
    </row>
    <row r="2" spans="1:11" x14ac:dyDescent="0.45">
      <c r="A2" s="13"/>
      <c r="B2" s="14" t="s">
        <v>65</v>
      </c>
      <c r="C2" s="13"/>
      <c r="D2" s="13"/>
      <c r="E2" s="13"/>
      <c r="F2" s="13"/>
      <c r="G2" s="13"/>
      <c r="H2" s="13"/>
      <c r="I2" s="13"/>
      <c r="J2" s="13"/>
      <c r="K2" s="13"/>
    </row>
    <row r="3" spans="1:11" ht="30" customHeight="1" x14ac:dyDescent="0.7">
      <c r="A3" s="13"/>
      <c r="B3" s="15" t="s">
        <v>14</v>
      </c>
      <c r="C3" s="13"/>
      <c r="D3" s="13"/>
      <c r="E3" s="13"/>
      <c r="F3" s="13"/>
      <c r="G3" s="13"/>
      <c r="H3" s="13"/>
      <c r="I3" s="13"/>
      <c r="J3" s="13"/>
      <c r="K3" s="13"/>
    </row>
    <row r="4" spans="1:11" ht="3.75" customHeight="1" x14ac:dyDescent="0.45">
      <c r="A4" s="13"/>
      <c r="B4" s="16"/>
      <c r="C4" s="16"/>
      <c r="D4" s="16"/>
      <c r="E4" s="16"/>
      <c r="F4" s="13"/>
      <c r="G4" s="13"/>
      <c r="H4" s="13"/>
      <c r="I4" s="13"/>
      <c r="J4" s="13"/>
      <c r="K4" s="13"/>
    </row>
    <row r="5" spans="1:11" x14ac:dyDescent="0.45">
      <c r="A5" s="13"/>
      <c r="B5" s="12" t="s">
        <v>66</v>
      </c>
      <c r="C5" s="12"/>
      <c r="D5" s="12"/>
      <c r="E5" s="12"/>
      <c r="F5" s="12"/>
      <c r="G5" s="12"/>
      <c r="H5" s="12"/>
      <c r="I5" s="12"/>
      <c r="J5" s="12"/>
      <c r="K5" s="12"/>
    </row>
    <row r="6" spans="1:11" ht="19.5" customHeight="1" x14ac:dyDescent="0.45">
      <c r="A6" s="13"/>
      <c r="B6" s="11" t="s">
        <v>67</v>
      </c>
      <c r="C6" s="11"/>
      <c r="D6" s="11"/>
      <c r="E6" s="11"/>
      <c r="F6" s="11"/>
      <c r="G6" s="11"/>
      <c r="H6" s="11"/>
      <c r="I6" s="11"/>
      <c r="J6" s="11"/>
      <c r="K6" s="11"/>
    </row>
    <row r="7" spans="1:11" x14ac:dyDescent="0.45">
      <c r="A7" s="13"/>
      <c r="B7" s="17" t="s">
        <v>68</v>
      </c>
      <c r="C7" s="13"/>
      <c r="D7" s="13"/>
      <c r="E7" s="13"/>
      <c r="F7" s="13"/>
      <c r="G7" s="13"/>
      <c r="H7" s="13"/>
      <c r="I7" s="13"/>
      <c r="J7" s="13"/>
      <c r="K7" s="13"/>
    </row>
    <row r="8" spans="1:11" x14ac:dyDescent="0.45">
      <c r="A8" s="13"/>
      <c r="B8" s="13"/>
      <c r="C8" s="13"/>
      <c r="D8" s="13"/>
      <c r="E8" s="13"/>
      <c r="F8" s="13"/>
      <c r="G8" s="13"/>
      <c r="H8" s="13"/>
      <c r="I8" s="13"/>
      <c r="J8" s="13"/>
      <c r="K8" s="13"/>
    </row>
    <row r="9" spans="1:11" x14ac:dyDescent="0.45">
      <c r="A9" s="13"/>
      <c r="B9" s="18" t="s">
        <v>69</v>
      </c>
      <c r="C9" s="13"/>
      <c r="D9" s="13"/>
      <c r="E9" s="13"/>
      <c r="F9" s="13"/>
      <c r="G9" s="13"/>
      <c r="H9" s="18" t="s">
        <v>70</v>
      </c>
      <c r="I9" s="13"/>
      <c r="J9" s="13"/>
      <c r="K9" s="13"/>
    </row>
    <row r="10" spans="1:11" x14ac:dyDescent="0.45">
      <c r="A10" s="13"/>
      <c r="B10" s="13"/>
      <c r="C10" s="13"/>
      <c r="D10" s="13"/>
      <c r="E10" s="13"/>
      <c r="F10" s="13"/>
      <c r="G10" s="13"/>
      <c r="H10" s="13"/>
      <c r="I10" s="13"/>
      <c r="J10" s="13"/>
      <c r="K10" s="13"/>
    </row>
    <row r="11" spans="1:11" ht="22.5" x14ac:dyDescent="0.6">
      <c r="A11" s="13"/>
      <c r="B11" s="25">
        <v>86000</v>
      </c>
      <c r="C11" s="25">
        <v>250000</v>
      </c>
      <c r="D11" s="25">
        <v>99876</v>
      </c>
      <c r="E11" s="26">
        <v>0.7</v>
      </c>
      <c r="F11" s="13"/>
      <c r="G11" s="13"/>
      <c r="H11" s="27">
        <v>1</v>
      </c>
      <c r="I11" s="13"/>
      <c r="J11" s="28">
        <v>1</v>
      </c>
      <c r="K11" s="13"/>
    </row>
    <row r="12" spans="1:11" ht="25.5" customHeight="1" x14ac:dyDescent="0.45">
      <c r="A12" s="13"/>
      <c r="B12" s="21" t="s">
        <v>71</v>
      </c>
      <c r="C12" s="21" t="s">
        <v>72</v>
      </c>
      <c r="D12" s="21" t="s">
        <v>73</v>
      </c>
      <c r="E12" s="21" t="s">
        <v>74</v>
      </c>
      <c r="F12" s="13"/>
      <c r="G12" s="13"/>
      <c r="H12" s="29" t="s">
        <v>75</v>
      </c>
      <c r="I12" s="13"/>
      <c r="J12" s="29" t="s">
        <v>76</v>
      </c>
      <c r="K12" s="13"/>
    </row>
    <row r="13" spans="1:11" x14ac:dyDescent="0.45">
      <c r="A13" s="13"/>
      <c r="B13" s="13"/>
      <c r="C13" s="13"/>
      <c r="D13" s="13"/>
      <c r="E13" s="13"/>
      <c r="F13" s="13"/>
      <c r="G13" s="13"/>
      <c r="H13" s="13"/>
      <c r="I13" s="13"/>
      <c r="J13" s="13"/>
      <c r="K13" s="13"/>
    </row>
    <row r="14" spans="1:11" ht="15" customHeight="1" x14ac:dyDescent="0.45">
      <c r="A14" s="13"/>
      <c r="B14" s="13"/>
      <c r="C14" s="13"/>
      <c r="D14" s="13"/>
      <c r="E14" s="13"/>
      <c r="F14" s="13"/>
      <c r="G14" s="13"/>
      <c r="H14" s="9" t="s">
        <v>77</v>
      </c>
      <c r="I14" s="9"/>
      <c r="J14" s="9"/>
      <c r="K14" s="9"/>
    </row>
    <row r="15" spans="1:11" x14ac:dyDescent="0.45">
      <c r="A15" s="13"/>
      <c r="B15" s="18" t="s">
        <v>78</v>
      </c>
      <c r="C15" s="13"/>
      <c r="D15" s="13"/>
      <c r="E15" s="13"/>
      <c r="F15" s="13"/>
      <c r="G15" s="13"/>
      <c r="H15" s="9"/>
      <c r="I15" s="9"/>
      <c r="J15" s="9"/>
      <c r="K15" s="9"/>
    </row>
    <row r="16" spans="1:11" ht="17.25" x14ac:dyDescent="0.45">
      <c r="A16" s="13"/>
      <c r="B16" s="23" t="s">
        <v>79</v>
      </c>
      <c r="C16" s="13"/>
      <c r="D16" s="13"/>
      <c r="E16" s="30">
        <f>'08 · Fidélisation'!D86+'09 · Groupes reportés'!D44</f>
        <v>521876.43</v>
      </c>
      <c r="F16" s="13"/>
      <c r="G16" s="13"/>
      <c r="H16" s="9"/>
      <c r="I16" s="9"/>
      <c r="J16" s="9"/>
      <c r="K16" s="9"/>
    </row>
    <row r="17" spans="1:11" x14ac:dyDescent="0.45">
      <c r="A17" s="13"/>
      <c r="B17" s="24" t="s">
        <v>80</v>
      </c>
      <c r="C17" s="13"/>
      <c r="D17" s="13"/>
      <c r="E17" s="22">
        <v>76</v>
      </c>
      <c r="F17" s="13"/>
      <c r="G17" s="13"/>
      <c r="H17" s="13"/>
      <c r="I17" s="13"/>
      <c r="J17" s="13"/>
      <c r="K17" s="13"/>
    </row>
    <row r="18" spans="1:11" x14ac:dyDescent="0.45">
      <c r="A18" s="13"/>
      <c r="B18" s="24" t="s">
        <v>81</v>
      </c>
      <c r="C18" s="13"/>
      <c r="D18" s="13"/>
      <c r="E18" s="22">
        <v>34</v>
      </c>
      <c r="F18" s="13"/>
      <c r="G18" s="13"/>
      <c r="H18" s="13"/>
      <c r="I18" s="13"/>
      <c r="J18" s="13"/>
      <c r="K18" s="13"/>
    </row>
    <row r="19" spans="1:11" ht="15" customHeight="1" x14ac:dyDescent="0.45">
      <c r="A19" s="13"/>
      <c r="B19" s="6" t="s">
        <v>82</v>
      </c>
      <c r="C19" s="6"/>
      <c r="D19" s="6"/>
      <c r="E19" s="6"/>
      <c r="F19" s="6"/>
      <c r="G19" s="13"/>
      <c r="H19" s="18" t="s">
        <v>83</v>
      </c>
      <c r="I19" s="13"/>
      <c r="J19" s="13"/>
      <c r="K19" s="13"/>
    </row>
    <row r="20" spans="1:11" x14ac:dyDescent="0.45">
      <c r="A20" s="13"/>
      <c r="B20" s="6"/>
      <c r="C20" s="6"/>
      <c r="D20" s="6"/>
      <c r="E20" s="6"/>
      <c r="F20" s="6"/>
      <c r="G20" s="13"/>
      <c r="H20" s="31" t="s">
        <v>84</v>
      </c>
      <c r="I20" s="13"/>
      <c r="J20" s="31" t="s">
        <v>85</v>
      </c>
      <c r="K20" s="13"/>
    </row>
    <row r="21" spans="1:11" x14ac:dyDescent="0.45">
      <c r="A21" s="13"/>
      <c r="B21" s="6"/>
      <c r="C21" s="6"/>
      <c r="D21" s="6"/>
      <c r="E21" s="6"/>
      <c r="F21" s="6"/>
      <c r="G21" s="13"/>
      <c r="H21" s="10" t="s">
        <v>86</v>
      </c>
      <c r="I21" s="10"/>
      <c r="J21" s="22">
        <f>COUNTIF('02 · Établissements'!$F$10:$F$129,"Sud — București / Ilfov")</f>
        <v>22</v>
      </c>
      <c r="K21" s="13"/>
    </row>
    <row r="22" spans="1:11" x14ac:dyDescent="0.45">
      <c r="A22" s="13"/>
      <c r="B22" s="6"/>
      <c r="C22" s="6"/>
      <c r="D22" s="6"/>
      <c r="E22" s="6"/>
      <c r="F22" s="6"/>
      <c r="G22" s="13"/>
      <c r="H22" s="10" t="s">
        <v>87</v>
      </c>
      <c r="I22" s="10"/>
      <c r="J22" s="22">
        <f>COUNTIF('02 · Établissements'!$F$10:$F$129,"Centre-Nord — Transylvanie")</f>
        <v>8</v>
      </c>
      <c r="K22" s="13"/>
    </row>
    <row r="23" spans="1:11" x14ac:dyDescent="0.45">
      <c r="A23" s="13"/>
      <c r="B23" s="18" t="s">
        <v>88</v>
      </c>
      <c r="C23" s="13"/>
      <c r="D23" s="13"/>
      <c r="E23" s="13"/>
      <c r="F23" s="13"/>
      <c r="G23" s="13"/>
      <c r="H23" s="10" t="s">
        <v>89</v>
      </c>
      <c r="I23" s="10"/>
      <c r="J23" s="22">
        <f>COUNTIF('02 · Établissements'!$F$10:$F$129,"Nord-Est — Moldavie roumaine")</f>
        <v>5</v>
      </c>
      <c r="K23" s="13"/>
    </row>
    <row r="24" spans="1:11" x14ac:dyDescent="0.45">
      <c r="A24" s="13"/>
      <c r="B24" s="13"/>
      <c r="C24" s="13"/>
      <c r="D24" s="13"/>
      <c r="E24" s="13"/>
      <c r="F24" s="13"/>
      <c r="G24" s="13"/>
      <c r="H24" s="10" t="s">
        <v>90</v>
      </c>
      <c r="I24" s="10"/>
      <c r="J24" s="22">
        <f>COUNTIF('02 · Établissements'!$F$10:$F$129,"Ouest — Banat")</f>
        <v>5</v>
      </c>
      <c r="K24" s="13"/>
    </row>
    <row r="25" spans="1:11" ht="22.5" x14ac:dyDescent="0.6">
      <c r="A25" s="13"/>
      <c r="B25" s="27">
        <f>COUNTA('02 · Établissements'!$C$10:$C$129)</f>
        <v>120</v>
      </c>
      <c r="C25" s="27">
        <f>COUNTIF('02 · Établissements'!$X$10:$X$129,"A")</f>
        <v>5</v>
      </c>
      <c r="D25" s="27">
        <f>COUNTIF('02 · Établissements'!$X$10:$X$129,"B")</f>
        <v>46</v>
      </c>
      <c r="E25" s="27">
        <f>ROUND(AVERAGE('02 · Établissements'!$V$10:$V$129),1)</f>
        <v>18.600000000000001</v>
      </c>
      <c r="F25" s="13"/>
      <c r="G25" s="13"/>
      <c r="H25" s="10" t="s">
        <v>91</v>
      </c>
      <c r="I25" s="10"/>
      <c r="J25" s="22">
        <f>COUNTIF('02 · Établissements'!$F$10:$F$129,"Centre — Transylvanie")</f>
        <v>8</v>
      </c>
      <c r="K25" s="13"/>
    </row>
    <row r="26" spans="1:11" ht="25.5" customHeight="1" x14ac:dyDescent="0.45">
      <c r="A26" s="13"/>
      <c r="B26" s="21" t="s">
        <v>6</v>
      </c>
      <c r="C26" s="21" t="s">
        <v>7</v>
      </c>
      <c r="D26" s="21" t="s">
        <v>92</v>
      </c>
      <c r="E26" s="21" t="s">
        <v>9</v>
      </c>
      <c r="F26" s="13"/>
      <c r="G26" s="13"/>
      <c r="H26" s="10" t="s">
        <v>93</v>
      </c>
      <c r="I26" s="10"/>
      <c r="J26" s="22">
        <f>COUNTIF('02 · Établissements'!$F$10:$F$129,"Sud-Est — Dobrogea")</f>
        <v>9</v>
      </c>
      <c r="K26" s="13"/>
    </row>
    <row r="27" spans="1:11" x14ac:dyDescent="0.45">
      <c r="A27" s="13"/>
      <c r="B27" s="13"/>
      <c r="C27" s="13"/>
      <c r="D27" s="13"/>
      <c r="E27" s="13"/>
      <c r="F27" s="13"/>
      <c r="G27" s="13"/>
      <c r="H27" s="10" t="s">
        <v>94</v>
      </c>
      <c r="I27" s="10"/>
      <c r="J27" s="22">
        <f>COUNTIF('02 · Établissements'!$F$10:$F$129,"Sud — Munténie")</f>
        <v>1</v>
      </c>
      <c r="K27" s="13"/>
    </row>
    <row r="28" spans="1:11" x14ac:dyDescent="0.45">
      <c r="A28" s="13"/>
      <c r="B28" s="13"/>
      <c r="C28" s="13"/>
      <c r="D28" s="13"/>
      <c r="E28" s="13"/>
      <c r="F28" s="13"/>
      <c r="G28" s="13"/>
      <c r="H28" s="10" t="s">
        <v>95</v>
      </c>
      <c r="I28" s="10"/>
      <c r="J28" s="22">
        <f>COUNTIF('02 · Établissements'!$F$10:$F$129,"Sud — Munténie est / Prahova")</f>
        <v>1</v>
      </c>
      <c r="K28" s="13"/>
    </row>
    <row r="29" spans="1:11" x14ac:dyDescent="0.45">
      <c r="A29" s="13"/>
      <c r="B29" s="18" t="s">
        <v>96</v>
      </c>
      <c r="C29" s="13"/>
      <c r="D29" s="13"/>
      <c r="E29" s="13"/>
      <c r="F29" s="13"/>
      <c r="G29" s="13"/>
      <c r="H29" s="10" t="s">
        <v>97</v>
      </c>
      <c r="I29" s="10"/>
      <c r="J29" s="22">
        <f>COUNTIF('02 · Établissements'!$F$10:$F$129,"Nord — Bucovine")</f>
        <v>2</v>
      </c>
      <c r="K29" s="13"/>
    </row>
    <row r="30" spans="1:11" x14ac:dyDescent="0.45">
      <c r="A30" s="13"/>
      <c r="B30" s="24" t="s">
        <v>98</v>
      </c>
      <c r="C30" s="13"/>
      <c r="D30" s="13"/>
      <c r="E30" s="32">
        <f>SUMPRODUCT(--('02 · Établissements'!$I$10:$I$129&lt;&gt;""))/COUNTA('02 · Établissements'!$C$10:$C$129)</f>
        <v>1</v>
      </c>
      <c r="F30" s="13"/>
      <c r="G30" s="13"/>
      <c r="H30" s="13"/>
      <c r="I30" s="13"/>
      <c r="J30" s="13"/>
      <c r="K30" s="13"/>
    </row>
    <row r="31" spans="1:11" x14ac:dyDescent="0.45">
      <c r="A31" s="13"/>
      <c r="B31" s="24" t="s">
        <v>99</v>
      </c>
      <c r="C31" s="13"/>
      <c r="D31" s="13"/>
      <c r="E31" s="32">
        <f>SUMPRODUCT(--('02 · Établissements'!$H$10:$H$129&lt;&gt;""))/COUNTA('02 · Établissements'!$C$10:$C$129)</f>
        <v>1</v>
      </c>
      <c r="F31" s="13"/>
      <c r="G31" s="13"/>
      <c r="H31" s="13"/>
      <c r="I31" s="13"/>
      <c r="J31" s="13"/>
      <c r="K31" s="13"/>
    </row>
    <row r="32" spans="1:11" x14ac:dyDescent="0.45">
      <c r="A32" s="13"/>
      <c r="B32" s="24" t="s">
        <v>100</v>
      </c>
      <c r="C32" s="13"/>
      <c r="D32" s="13"/>
      <c r="E32" s="32">
        <f>SUMPRODUCT(--('02 · Établissements'!$G$10:$G$129&lt;&gt;""))/COUNTA('02 · Établissements'!$C$10:$C$129)</f>
        <v>1</v>
      </c>
      <c r="F32" s="13"/>
      <c r="G32" s="13"/>
      <c r="H32" s="13"/>
      <c r="I32" s="13"/>
      <c r="J32" s="13"/>
      <c r="K32" s="13"/>
    </row>
    <row r="33" spans="1:11" x14ac:dyDescent="0.45">
      <c r="A33" s="13"/>
      <c r="B33" s="24" t="s">
        <v>101</v>
      </c>
      <c r="C33" s="13"/>
      <c r="D33" s="13"/>
      <c r="E33" s="32">
        <f>SUMPRODUCT(--('02 · Établissements'!$J$10:$J$129&lt;&gt;""))/COUNTA('02 · Établissements'!$C$10:$C$129)</f>
        <v>1</v>
      </c>
      <c r="F33" s="13"/>
      <c r="G33" s="13"/>
      <c r="H33" s="13"/>
      <c r="I33" s="13"/>
      <c r="J33" s="13"/>
      <c r="K33" s="13"/>
    </row>
    <row r="34" spans="1:11" x14ac:dyDescent="0.45">
      <c r="A34" s="13"/>
      <c r="B34" s="23" t="s">
        <v>102</v>
      </c>
      <c r="C34" s="13"/>
      <c r="D34" s="13"/>
      <c r="E34" s="33">
        <f>SUMPRODUCT(--('02 · Établissements'!$I$10:$I$129&lt;&gt;""),--('02 · Établissements'!$H$10:$H$129&lt;&gt;""),--('02 · Établissements'!$G$10:$G$129&lt;&gt;""))/COUNTA('02 · Établissements'!$C$10:$C$129)</f>
        <v>1</v>
      </c>
      <c r="F34" s="13"/>
      <c r="G34" s="13"/>
      <c r="H34" s="13"/>
      <c r="I34" s="13"/>
      <c r="J34" s="13"/>
      <c r="K34" s="13"/>
    </row>
    <row r="35" spans="1:11" x14ac:dyDescent="0.45">
      <c r="A35" s="13"/>
      <c r="B35" s="13"/>
      <c r="C35" s="13"/>
      <c r="D35" s="13"/>
      <c r="E35" s="13"/>
      <c r="F35" s="13"/>
      <c r="G35" s="13"/>
      <c r="H35" s="13"/>
      <c r="I35" s="13"/>
      <c r="J35" s="13"/>
      <c r="K35" s="13"/>
    </row>
    <row r="36" spans="1:11" x14ac:dyDescent="0.45">
      <c r="A36" s="13"/>
      <c r="B36" s="13"/>
      <c r="C36" s="13"/>
      <c r="D36" s="13"/>
      <c r="E36" s="13"/>
      <c r="F36" s="13"/>
      <c r="G36" s="13"/>
      <c r="H36" s="13"/>
      <c r="I36" s="13"/>
      <c r="J36" s="13"/>
      <c r="K36" s="13"/>
    </row>
    <row r="37" spans="1:11" x14ac:dyDescent="0.45">
      <c r="A37" s="13"/>
      <c r="B37" s="7" t="s">
        <v>64</v>
      </c>
      <c r="C37" s="7"/>
      <c r="D37" s="7"/>
      <c r="E37" s="7"/>
      <c r="F37" s="7"/>
      <c r="G37" s="7"/>
      <c r="H37" s="7"/>
      <c r="I37" s="7"/>
      <c r="J37" s="7"/>
      <c r="K37" s="7"/>
    </row>
    <row r="38" spans="1:11" x14ac:dyDescent="0.45">
      <c r="A38" s="13"/>
      <c r="B38" s="13"/>
      <c r="C38" s="13"/>
      <c r="D38" s="13"/>
      <c r="E38" s="13"/>
      <c r="F38" s="13"/>
      <c r="G38" s="13"/>
      <c r="H38" s="13"/>
      <c r="I38" s="13"/>
      <c r="J38" s="13"/>
      <c r="K38" s="13"/>
    </row>
    <row r="39" spans="1:11" x14ac:dyDescent="0.45">
      <c r="A39" s="13"/>
      <c r="B39" s="13"/>
      <c r="C39" s="13"/>
      <c r="D39" s="13"/>
      <c r="E39" s="13"/>
      <c r="F39" s="13"/>
      <c r="G39" s="13"/>
      <c r="H39" s="13"/>
      <c r="I39" s="13"/>
      <c r="J39" s="13"/>
      <c r="K39" s="13"/>
    </row>
    <row r="40" spans="1:11" x14ac:dyDescent="0.45">
      <c r="A40" s="13"/>
      <c r="B40" s="13"/>
      <c r="C40" s="13"/>
      <c r="D40" s="13"/>
      <c r="E40" s="13"/>
      <c r="F40" s="13"/>
      <c r="G40" s="13"/>
      <c r="H40" s="13"/>
      <c r="I40" s="13"/>
      <c r="J40" s="13"/>
      <c r="K40" s="13"/>
    </row>
    <row r="41" spans="1:11" x14ac:dyDescent="0.45">
      <c r="A41" s="13"/>
      <c r="B41" s="13"/>
      <c r="C41" s="13"/>
      <c r="D41" s="13"/>
      <c r="E41" s="13"/>
      <c r="F41" s="13"/>
      <c r="G41" s="13"/>
      <c r="H41" s="13"/>
      <c r="I41" s="13"/>
      <c r="J41" s="13"/>
      <c r="K41" s="13"/>
    </row>
    <row r="42" spans="1:11" x14ac:dyDescent="0.45">
      <c r="A42" s="13"/>
      <c r="B42" s="13"/>
      <c r="C42" s="13"/>
      <c r="D42" s="13"/>
      <c r="E42" s="13"/>
      <c r="F42" s="13"/>
      <c r="G42" s="13"/>
      <c r="H42" s="13"/>
      <c r="I42" s="13"/>
      <c r="J42" s="13"/>
      <c r="K42" s="13"/>
    </row>
    <row r="43" spans="1:11" x14ac:dyDescent="0.45">
      <c r="A43" s="13"/>
      <c r="B43" s="13"/>
      <c r="C43" s="13"/>
      <c r="D43" s="13"/>
      <c r="E43" s="13"/>
      <c r="F43" s="13"/>
      <c r="G43" s="13"/>
      <c r="H43" s="13"/>
      <c r="I43" s="13"/>
      <c r="J43" s="13"/>
      <c r="K43" s="13"/>
    </row>
    <row r="44" spans="1:11" x14ac:dyDescent="0.45">
      <c r="A44" s="13"/>
      <c r="B44" s="13"/>
      <c r="C44" s="13"/>
      <c r="D44" s="13"/>
      <c r="E44" s="13"/>
      <c r="F44" s="13"/>
      <c r="G44" s="13"/>
      <c r="H44" s="13"/>
      <c r="I44" s="13"/>
      <c r="J44" s="13"/>
      <c r="K44" s="13"/>
    </row>
    <row r="45" spans="1:11" x14ac:dyDescent="0.45">
      <c r="A45" s="13"/>
      <c r="B45" s="13"/>
      <c r="C45" s="13"/>
      <c r="D45" s="13"/>
      <c r="E45" s="13"/>
      <c r="F45" s="13"/>
      <c r="G45" s="13"/>
      <c r="H45" s="13"/>
      <c r="I45" s="13"/>
      <c r="J45" s="13"/>
      <c r="K45" s="13"/>
    </row>
    <row r="46" spans="1:11" x14ac:dyDescent="0.45">
      <c r="A46" s="13"/>
      <c r="B46" s="13"/>
      <c r="C46" s="13"/>
      <c r="D46" s="13"/>
      <c r="E46" s="13"/>
      <c r="F46" s="13"/>
      <c r="G46" s="13"/>
      <c r="H46" s="13"/>
      <c r="I46" s="13"/>
      <c r="J46" s="13"/>
      <c r="K46" s="13"/>
    </row>
    <row r="47" spans="1:11" x14ac:dyDescent="0.45">
      <c r="A47" s="13"/>
      <c r="B47" s="13"/>
      <c r="C47" s="13"/>
      <c r="D47" s="13"/>
      <c r="E47" s="13"/>
      <c r="F47" s="13"/>
      <c r="G47" s="13"/>
      <c r="H47" s="13"/>
      <c r="I47" s="13"/>
      <c r="J47" s="13"/>
      <c r="K47" s="13"/>
    </row>
    <row r="48" spans="1:11" x14ac:dyDescent="0.45">
      <c r="A48" s="13"/>
      <c r="B48" s="13"/>
      <c r="C48" s="13"/>
      <c r="D48" s="13"/>
      <c r="E48" s="13"/>
      <c r="F48" s="13"/>
      <c r="G48" s="13"/>
      <c r="H48" s="13"/>
      <c r="I48" s="13"/>
      <c r="J48" s="13"/>
      <c r="K48" s="13"/>
    </row>
    <row r="49" spans="1:11" x14ac:dyDescent="0.45">
      <c r="A49" s="13"/>
      <c r="B49" s="13"/>
      <c r="C49" s="13"/>
      <c r="D49" s="13"/>
      <c r="E49" s="13"/>
      <c r="F49" s="13"/>
      <c r="G49" s="13"/>
      <c r="H49" s="13"/>
      <c r="I49" s="13"/>
      <c r="J49" s="13"/>
      <c r="K49" s="13"/>
    </row>
    <row r="50" spans="1:11" x14ac:dyDescent="0.45">
      <c r="A50" s="13"/>
      <c r="B50" s="13"/>
      <c r="C50" s="13"/>
      <c r="D50" s="13"/>
      <c r="E50" s="13"/>
      <c r="F50" s="13"/>
      <c r="G50" s="13"/>
      <c r="H50" s="13"/>
      <c r="I50" s="13"/>
      <c r="J50" s="13"/>
      <c r="K50" s="13"/>
    </row>
    <row r="51" spans="1:11" x14ac:dyDescent="0.45">
      <c r="A51" s="13"/>
      <c r="B51" s="13"/>
      <c r="C51" s="13"/>
      <c r="D51" s="13"/>
      <c r="E51" s="13"/>
      <c r="F51" s="13"/>
      <c r="G51" s="13"/>
      <c r="H51" s="13"/>
      <c r="I51" s="13"/>
      <c r="J51" s="13"/>
      <c r="K51" s="13"/>
    </row>
    <row r="52" spans="1:11" x14ac:dyDescent="0.45">
      <c r="A52" s="13"/>
      <c r="B52" s="13"/>
      <c r="C52" s="13"/>
      <c r="D52" s="13"/>
      <c r="E52" s="13"/>
      <c r="F52" s="13"/>
      <c r="G52" s="13"/>
      <c r="H52" s="13"/>
      <c r="I52" s="13"/>
      <c r="J52" s="13"/>
      <c r="K52" s="13"/>
    </row>
    <row r="53" spans="1:11" x14ac:dyDescent="0.45">
      <c r="A53" s="13"/>
      <c r="B53" s="13"/>
      <c r="C53" s="13"/>
      <c r="D53" s="13"/>
      <c r="E53" s="13"/>
      <c r="F53" s="13"/>
      <c r="G53" s="13"/>
      <c r="H53" s="13"/>
      <c r="I53" s="13"/>
      <c r="J53" s="13"/>
      <c r="K53" s="13"/>
    </row>
    <row r="54" spans="1:11" x14ac:dyDescent="0.45">
      <c r="A54" s="13"/>
      <c r="B54" s="13"/>
      <c r="C54" s="13"/>
      <c r="D54" s="13"/>
      <c r="E54" s="13"/>
      <c r="F54" s="13"/>
      <c r="G54" s="13"/>
      <c r="H54" s="13"/>
      <c r="I54" s="13"/>
      <c r="J54" s="13"/>
      <c r="K54" s="13"/>
    </row>
    <row r="55" spans="1:11" x14ac:dyDescent="0.45">
      <c r="A55" s="13"/>
      <c r="B55" s="13"/>
      <c r="C55" s="13"/>
      <c r="D55" s="13"/>
      <c r="E55" s="13"/>
      <c r="F55" s="13"/>
      <c r="G55" s="13"/>
      <c r="H55" s="13"/>
      <c r="I55" s="13"/>
      <c r="J55" s="13"/>
      <c r="K55" s="13"/>
    </row>
    <row r="56" spans="1:11" x14ac:dyDescent="0.45">
      <c r="A56" s="13"/>
      <c r="B56" s="13"/>
      <c r="C56" s="13"/>
      <c r="D56" s="13"/>
      <c r="E56" s="13"/>
      <c r="F56" s="13"/>
      <c r="G56" s="13"/>
      <c r="H56" s="13"/>
      <c r="I56" s="13"/>
      <c r="J56" s="13"/>
      <c r="K56" s="13"/>
    </row>
    <row r="57" spans="1:11" x14ac:dyDescent="0.45">
      <c r="A57" s="13"/>
      <c r="B57" s="13"/>
      <c r="C57" s="13"/>
      <c r="D57" s="13"/>
      <c r="E57" s="13"/>
      <c r="F57" s="13"/>
      <c r="G57" s="13"/>
      <c r="H57" s="13"/>
      <c r="I57" s="13"/>
      <c r="J57" s="13"/>
      <c r="K57" s="13"/>
    </row>
    <row r="58" spans="1:11" x14ac:dyDescent="0.45">
      <c r="A58" s="13"/>
      <c r="B58" s="13"/>
      <c r="C58" s="13"/>
      <c r="D58" s="13"/>
      <c r="E58" s="13"/>
      <c r="F58" s="13"/>
      <c r="G58" s="13"/>
      <c r="H58" s="13"/>
      <c r="I58" s="13"/>
      <c r="J58" s="13"/>
      <c r="K58" s="13"/>
    </row>
    <row r="59" spans="1:11" x14ac:dyDescent="0.45">
      <c r="A59" s="13"/>
      <c r="B59" s="13"/>
      <c r="C59" s="13"/>
      <c r="D59" s="13"/>
      <c r="E59" s="13"/>
      <c r="F59" s="13"/>
      <c r="G59" s="13"/>
      <c r="H59" s="13"/>
      <c r="I59" s="13"/>
      <c r="J59" s="13"/>
      <c r="K59" s="13"/>
    </row>
    <row r="60" spans="1:11" x14ac:dyDescent="0.45">
      <c r="A60" s="13"/>
      <c r="B60" s="13"/>
      <c r="C60" s="13"/>
      <c r="D60" s="13"/>
      <c r="E60" s="13"/>
      <c r="F60" s="13"/>
      <c r="G60" s="13"/>
      <c r="H60" s="13"/>
      <c r="I60" s="13"/>
      <c r="J60" s="13"/>
      <c r="K60" s="13"/>
    </row>
    <row r="61" spans="1:11" x14ac:dyDescent="0.45">
      <c r="A61" s="13"/>
      <c r="B61" s="13"/>
      <c r="C61" s="13"/>
      <c r="D61" s="13"/>
      <c r="E61" s="13"/>
      <c r="F61" s="13"/>
      <c r="G61" s="13"/>
      <c r="H61" s="13"/>
      <c r="I61" s="13"/>
      <c r="J61" s="13"/>
      <c r="K61" s="13"/>
    </row>
  </sheetData>
  <mergeCells count="14">
    <mergeCell ref="H28:I28"/>
    <mergeCell ref="H29:I29"/>
    <mergeCell ref="B37:K37"/>
    <mergeCell ref="H23:I23"/>
    <mergeCell ref="H24:I24"/>
    <mergeCell ref="H25:I25"/>
    <mergeCell ref="H26:I26"/>
    <mergeCell ref="H27:I27"/>
    <mergeCell ref="B5:K5"/>
    <mergeCell ref="B6:K6"/>
    <mergeCell ref="H14:K16"/>
    <mergeCell ref="B19:F22"/>
    <mergeCell ref="H21:I21"/>
    <mergeCell ref="H22:I22"/>
  </mergeCells>
  <conditionalFormatting sqref="E30:E33">
    <cfRule type="dataBar" priority="2">
      <dataBar>
        <cfvo type="num" val="0"/>
        <cfvo type="num" val="1"/>
        <color rgb="FF1A2E5E"/>
      </dataBar>
      <extLst>
        <ext xmlns:x14="http://schemas.microsoft.com/office/spreadsheetml/2009/9/main" uri="{B025F937-C7B1-47D3-B67F-A62EFF666E3E}">
          <x14:id>{3EDF1DAA-9AC5-42EE-9CE0-808E1DD015E7}</x14:id>
        </ext>
      </extLst>
    </cfRule>
  </conditionalFormatting>
  <conditionalFormatting sqref="J21:J29">
    <cfRule type="dataBar" priority="3">
      <dataBar>
        <cfvo type="num" val="0"/>
        <cfvo type="max"/>
        <color rgb="FF9AA7C7"/>
      </dataBar>
      <extLst>
        <ext xmlns:x14="http://schemas.microsoft.com/office/spreadsheetml/2009/9/main" uri="{B025F937-C7B1-47D3-B67F-A62EFF666E3E}">
          <x14:id>{F68028D4-5DEE-49AC-81F4-E2601A73B532}</x14:id>
        </ext>
      </extLst>
    </cfRule>
  </conditionalFormatting>
  <pageMargins left="0.75" right="0.75" top="1" bottom="1" header="0.511811023622047" footer="0.511811023622047"/>
  <pageSetup paperSize="9" orientation="portrait" horizontalDpi="300" verticalDpi="300"/>
  <drawing r:id="rId1"/>
  <extLst>
    <ext xmlns:x14="http://schemas.microsoft.com/office/spreadsheetml/2009/9/main" uri="{78C0D931-6437-407d-A8EE-F0AAD7539E65}">
      <x14:conditionalFormattings>
        <x14:conditionalFormatting xmlns:xm="http://schemas.microsoft.com/office/excel/2006/main">
          <x14:cfRule type="dataBar" id="{3EDF1DAA-9AC5-42EE-9CE0-808E1DD015E7}">
            <x14:dataBar axisPosition="none">
              <x14:cfvo type="num">
                <xm:f>0</xm:f>
              </x14:cfvo>
              <x14:cfvo type="num">
                <xm:f>1</xm:f>
              </x14:cfvo>
              <x14:negativeFillColor rgb="FF1A2E5E"/>
            </x14:dataBar>
          </x14:cfRule>
          <xm:sqref>E30:E33</xm:sqref>
        </x14:conditionalFormatting>
        <x14:conditionalFormatting xmlns:xm="http://schemas.microsoft.com/office/excel/2006/main">
          <x14:cfRule type="dataBar" id="{F68028D4-5DEE-49AC-81F4-E2601A73B532}">
            <x14:dataBar axisPosition="none">
              <x14:cfvo type="num">
                <xm:f>0</xm:f>
              </x14:cfvo>
              <x14:cfvo type="max"/>
              <x14:negativeFillColor rgb="FF9AA7C7"/>
            </x14:dataBar>
          </x14:cfRule>
          <xm:sqref>J21:J29</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A2E5E"/>
  </sheetPr>
  <dimension ref="A1:Z132"/>
  <sheetViews>
    <sheetView showGridLines="0" zoomScaleNormal="100" workbookViewId="0">
      <pane xSplit="3" ySplit="9" topLeftCell="D10" activePane="bottomRight" state="frozen"/>
      <selection pane="topRight" activeCell="D1" sqref="D1"/>
      <selection pane="bottomLeft" activeCell="A10" sqref="A10"/>
      <selection pane="bottomRight"/>
    </sheetView>
  </sheetViews>
  <sheetFormatPr baseColWidth="10" defaultColWidth="8.6640625" defaultRowHeight="14.25" x14ac:dyDescent="0.45"/>
  <cols>
    <col min="1" max="1" width="2.19921875" customWidth="1"/>
    <col min="2" max="2" width="9" customWidth="1"/>
    <col min="3" max="3" width="34" customWidth="1"/>
    <col min="4" max="4" width="16" customWidth="1"/>
    <col min="5" max="5" width="13" customWidth="1"/>
    <col min="6" max="6" width="24" customWidth="1"/>
    <col min="7" max="8" width="16" customWidth="1"/>
    <col min="9" max="9" width="24" customWidth="1"/>
    <col min="10" max="10" width="22" customWidth="1"/>
    <col min="11" max="12" width="20" customWidth="1"/>
    <col min="13" max="13" width="30" customWidth="1"/>
    <col min="14" max="14" width="26" customWidth="1"/>
    <col min="15" max="15" width="11" customWidth="1"/>
    <col min="16" max="16" width="22" customWidth="1"/>
    <col min="17" max="17" width="18" customWidth="1"/>
    <col min="18" max="18" width="14" customWidth="1"/>
    <col min="19" max="19" width="22" customWidth="1"/>
    <col min="20" max="20" width="16" customWidth="1"/>
    <col min="21" max="21" width="8" customWidth="1"/>
    <col min="22" max="22" width="9" customWidth="1"/>
    <col min="23" max="23" width="8" customWidth="1"/>
    <col min="24" max="24" width="34" customWidth="1"/>
    <col min="26" max="26" width="13" hidden="1" customWidth="1"/>
  </cols>
  <sheetData>
    <row r="1" spans="1:26" x14ac:dyDescent="0.45">
      <c r="A1" s="13"/>
      <c r="B1" s="13"/>
      <c r="C1" s="13"/>
      <c r="D1" s="13"/>
      <c r="E1" s="13"/>
      <c r="F1" s="13"/>
      <c r="G1" s="13"/>
      <c r="H1" s="13"/>
      <c r="I1" s="13"/>
      <c r="J1" s="13"/>
      <c r="K1" s="13"/>
      <c r="L1" s="13"/>
      <c r="M1" s="13"/>
      <c r="N1" s="13"/>
      <c r="O1" s="13"/>
      <c r="P1" s="13"/>
      <c r="Q1" s="13"/>
      <c r="R1" s="13"/>
      <c r="S1" s="13"/>
      <c r="T1" s="13"/>
      <c r="U1" s="13"/>
      <c r="V1" s="13"/>
      <c r="W1" s="13"/>
      <c r="X1" s="13"/>
      <c r="Y1" s="13"/>
      <c r="Z1" s="13"/>
    </row>
    <row r="2" spans="1:26" x14ac:dyDescent="0.45">
      <c r="A2" s="13"/>
      <c r="B2" s="14" t="s">
        <v>103</v>
      </c>
      <c r="C2" s="13"/>
      <c r="D2" s="13"/>
      <c r="E2" s="13"/>
      <c r="F2" s="13"/>
      <c r="G2" s="13"/>
      <c r="H2" s="13"/>
      <c r="I2" s="13"/>
      <c r="J2" s="13"/>
      <c r="K2" s="13"/>
      <c r="L2" s="13"/>
      <c r="M2" s="13"/>
      <c r="N2" s="13"/>
      <c r="O2" s="13"/>
      <c r="P2" s="13"/>
      <c r="Q2" s="13"/>
      <c r="R2" s="13"/>
      <c r="S2" s="13"/>
      <c r="T2" s="13"/>
      <c r="U2" s="13"/>
      <c r="V2" s="13"/>
      <c r="W2" s="13"/>
      <c r="X2" s="13"/>
      <c r="Y2" s="13"/>
      <c r="Z2" s="13"/>
    </row>
    <row r="3" spans="1:26" ht="30" customHeight="1" x14ac:dyDescent="0.7">
      <c r="A3" s="13"/>
      <c r="B3" s="15" t="s">
        <v>17</v>
      </c>
      <c r="C3" s="13"/>
      <c r="D3" s="13"/>
      <c r="E3" s="13"/>
      <c r="F3" s="13"/>
      <c r="G3" s="13"/>
      <c r="H3" s="13"/>
      <c r="I3" s="13"/>
      <c r="J3" s="13"/>
      <c r="K3" s="13"/>
      <c r="L3" s="13"/>
      <c r="M3" s="13"/>
      <c r="N3" s="13"/>
      <c r="O3" s="13"/>
      <c r="P3" s="13"/>
      <c r="Q3" s="13"/>
      <c r="R3" s="13"/>
      <c r="S3" s="13"/>
      <c r="T3" s="13"/>
      <c r="U3" s="13"/>
      <c r="V3" s="13"/>
      <c r="W3" s="13"/>
      <c r="X3" s="13"/>
      <c r="Y3" s="13"/>
      <c r="Z3" s="13"/>
    </row>
    <row r="4" spans="1:26" ht="3.75" customHeight="1" x14ac:dyDescent="0.45">
      <c r="A4" s="13"/>
      <c r="B4" s="16"/>
      <c r="C4" s="16"/>
      <c r="D4" s="16"/>
      <c r="E4" s="16"/>
      <c r="F4" s="13"/>
      <c r="G4" s="13"/>
      <c r="H4" s="13"/>
      <c r="I4" s="13"/>
      <c r="J4" s="13"/>
      <c r="K4" s="13"/>
      <c r="L4" s="13"/>
      <c r="M4" s="13"/>
      <c r="N4" s="13"/>
      <c r="O4" s="13"/>
      <c r="P4" s="13"/>
      <c r="Q4" s="13"/>
      <c r="R4" s="13"/>
      <c r="S4" s="13"/>
      <c r="T4" s="13"/>
      <c r="U4" s="13"/>
      <c r="V4" s="13"/>
      <c r="W4" s="13"/>
      <c r="X4" s="13"/>
      <c r="Y4" s="13"/>
      <c r="Z4" s="13"/>
    </row>
    <row r="5" spans="1:26" x14ac:dyDescent="0.45">
      <c r="A5" s="13"/>
      <c r="B5" s="12" t="s">
        <v>104</v>
      </c>
      <c r="C5" s="12"/>
      <c r="D5" s="12"/>
      <c r="E5" s="12"/>
      <c r="F5" s="12"/>
      <c r="G5" s="12"/>
      <c r="H5" s="12"/>
      <c r="I5" s="12"/>
      <c r="J5" s="12"/>
      <c r="K5" s="12"/>
      <c r="L5" s="12"/>
      <c r="M5" s="12"/>
      <c r="N5" s="12"/>
      <c r="O5" s="12"/>
      <c r="P5" s="12"/>
      <c r="Q5" s="12"/>
      <c r="R5" s="12"/>
      <c r="S5" s="12"/>
      <c r="T5" s="12"/>
      <c r="U5" s="12"/>
      <c r="V5" s="12"/>
      <c r="W5" s="12"/>
      <c r="X5" s="12"/>
      <c r="Y5" s="12"/>
      <c r="Z5" s="12"/>
    </row>
    <row r="6" spans="1:26" ht="19.5" customHeight="1" x14ac:dyDescent="0.45">
      <c r="A6" s="13"/>
      <c r="B6" s="11" t="s">
        <v>105</v>
      </c>
      <c r="C6" s="11"/>
      <c r="D6" s="11"/>
      <c r="E6" s="11"/>
      <c r="F6" s="11"/>
      <c r="G6" s="11"/>
      <c r="H6" s="11"/>
      <c r="I6" s="11"/>
      <c r="J6" s="11"/>
      <c r="K6" s="11"/>
      <c r="L6" s="11"/>
      <c r="M6" s="11"/>
      <c r="N6" s="11"/>
      <c r="O6" s="11"/>
      <c r="P6" s="11"/>
      <c r="Q6" s="11"/>
      <c r="R6" s="11"/>
      <c r="S6" s="11"/>
      <c r="T6" s="11"/>
      <c r="U6" s="11"/>
      <c r="V6" s="11"/>
      <c r="W6" s="11"/>
      <c r="X6" s="11"/>
      <c r="Y6" s="11"/>
      <c r="Z6" s="11"/>
    </row>
    <row r="7" spans="1:26" x14ac:dyDescent="0.45">
      <c r="A7" s="13"/>
      <c r="B7" s="17" t="s">
        <v>106</v>
      </c>
      <c r="C7" s="13"/>
      <c r="D7" s="13"/>
      <c r="E7" s="13"/>
      <c r="F7" s="13"/>
      <c r="G7" s="13"/>
      <c r="H7" s="13"/>
      <c r="I7" s="13"/>
      <c r="J7" s="13"/>
      <c r="K7" s="13"/>
      <c r="L7" s="13"/>
      <c r="M7" s="13"/>
      <c r="N7" s="13"/>
      <c r="O7" s="13"/>
      <c r="P7" s="13"/>
      <c r="Q7" s="13"/>
      <c r="R7" s="13"/>
      <c r="S7" s="13"/>
      <c r="T7" s="13"/>
      <c r="U7" s="13"/>
      <c r="V7" s="13"/>
      <c r="W7" s="13"/>
      <c r="X7" s="13"/>
      <c r="Y7" s="13"/>
      <c r="Z7" s="13"/>
    </row>
    <row r="8" spans="1:26" x14ac:dyDescent="0.45">
      <c r="A8" s="13"/>
      <c r="B8" s="13"/>
      <c r="C8" s="13"/>
      <c r="D8" s="13"/>
      <c r="E8" s="13"/>
      <c r="F8" s="13"/>
      <c r="G8" s="13"/>
      <c r="H8" s="13"/>
      <c r="I8" s="13"/>
      <c r="J8" s="13"/>
      <c r="K8" s="13"/>
      <c r="L8" s="13"/>
      <c r="M8" s="13"/>
      <c r="N8" s="13"/>
      <c r="O8" s="13"/>
      <c r="P8" s="13"/>
      <c r="Q8" s="13"/>
      <c r="R8" s="13"/>
      <c r="S8" s="13"/>
      <c r="T8" s="13"/>
      <c r="U8" s="13"/>
      <c r="V8" s="13"/>
      <c r="W8" s="13"/>
      <c r="X8" s="13"/>
      <c r="Y8" s="13"/>
      <c r="Z8" s="13"/>
    </row>
    <row r="9" spans="1:26" ht="30" customHeight="1" x14ac:dyDescent="0.45">
      <c r="B9" s="34" t="s">
        <v>107</v>
      </c>
      <c r="C9" s="34" t="s">
        <v>108</v>
      </c>
      <c r="D9" s="34" t="s">
        <v>109</v>
      </c>
      <c r="E9" s="34" t="s">
        <v>110</v>
      </c>
      <c r="F9" s="34" t="s">
        <v>84</v>
      </c>
      <c r="G9" s="34" t="s">
        <v>100</v>
      </c>
      <c r="H9" s="34" t="s">
        <v>99</v>
      </c>
      <c r="I9" s="34" t="s">
        <v>98</v>
      </c>
      <c r="J9" s="34" t="s">
        <v>101</v>
      </c>
      <c r="K9" s="34" t="s">
        <v>111</v>
      </c>
      <c r="L9" s="34" t="s">
        <v>112</v>
      </c>
      <c r="M9" s="34" t="s">
        <v>113</v>
      </c>
      <c r="N9" s="34" t="s">
        <v>114</v>
      </c>
      <c r="O9" s="34" t="s">
        <v>115</v>
      </c>
      <c r="P9" s="34" t="s">
        <v>60</v>
      </c>
      <c r="Q9" s="34" t="s">
        <v>116</v>
      </c>
      <c r="R9" s="34" t="s">
        <v>117</v>
      </c>
      <c r="S9" s="34" t="s">
        <v>118</v>
      </c>
      <c r="T9" s="34" t="s">
        <v>119</v>
      </c>
      <c r="U9" s="34" t="s">
        <v>120</v>
      </c>
      <c r="V9" s="34" t="s">
        <v>121</v>
      </c>
      <c r="W9" s="34" t="s">
        <v>122</v>
      </c>
      <c r="X9" s="34" t="s">
        <v>123</v>
      </c>
      <c r="Y9" s="34" t="s">
        <v>124</v>
      </c>
      <c r="Z9" s="35" t="s">
        <v>125</v>
      </c>
    </row>
    <row r="10" spans="1:26" ht="69.75" x14ac:dyDescent="0.45">
      <c r="B10" s="36" t="s">
        <v>126</v>
      </c>
      <c r="C10" s="36" t="s">
        <v>127</v>
      </c>
      <c r="D10" s="36" t="s">
        <v>128</v>
      </c>
      <c r="E10" s="36" t="s">
        <v>129</v>
      </c>
      <c r="F10" s="36" t="s">
        <v>86</v>
      </c>
      <c r="G10" s="36" t="s">
        <v>130</v>
      </c>
      <c r="H10" s="36" t="s">
        <v>131</v>
      </c>
      <c r="I10" s="36" t="s">
        <v>132</v>
      </c>
      <c r="J10" s="36" t="s">
        <v>133</v>
      </c>
      <c r="K10" s="36"/>
      <c r="L10" s="36" t="s">
        <v>128</v>
      </c>
      <c r="M10" s="36"/>
      <c r="N10" s="37" t="s">
        <v>134</v>
      </c>
      <c r="O10" s="37" t="s">
        <v>135</v>
      </c>
      <c r="P10" s="36" t="s">
        <v>136</v>
      </c>
      <c r="Q10" s="36" t="s">
        <v>137</v>
      </c>
      <c r="R10" s="36" t="s">
        <v>138</v>
      </c>
      <c r="S10" s="36" t="s">
        <v>139</v>
      </c>
      <c r="T10" s="36" t="s">
        <v>140</v>
      </c>
      <c r="U10" s="36" t="s">
        <v>141</v>
      </c>
      <c r="V10" s="38">
        <v>29</v>
      </c>
      <c r="W10" s="38">
        <v>2</v>
      </c>
      <c r="X10" s="39" t="str">
        <f t="shared" ref="X10:X41" si="0">IF(V10="","",IF(AND(V10&gt;=24,W10&gt;=2),"A",IF(V10&gt;=19,"B",IF(V10&gt;=14,"C","D"))))</f>
        <v>A</v>
      </c>
      <c r="Y10" s="37" t="s">
        <v>142</v>
      </c>
      <c r="Z10" s="40">
        <f t="shared" ref="Z10:Z41" si="1">IF(V10="",0,V10+ROW()/100000)</f>
        <v>29.0001</v>
      </c>
    </row>
    <row r="11" spans="1:26" ht="23.25" x14ac:dyDescent="0.45">
      <c r="B11" s="36" t="s">
        <v>143</v>
      </c>
      <c r="C11" s="36" t="s">
        <v>144</v>
      </c>
      <c r="D11" s="36" t="s">
        <v>128</v>
      </c>
      <c r="E11" s="36" t="s">
        <v>145</v>
      </c>
      <c r="F11" s="36" t="s">
        <v>87</v>
      </c>
      <c r="G11" s="36" t="s">
        <v>146</v>
      </c>
      <c r="H11" s="36" t="s">
        <v>147</v>
      </c>
      <c r="I11" s="36" t="s">
        <v>148</v>
      </c>
      <c r="J11" s="36" t="s">
        <v>149</v>
      </c>
      <c r="K11" s="36"/>
      <c r="L11" s="36" t="s">
        <v>128</v>
      </c>
      <c r="M11" s="36"/>
      <c r="N11" s="37" t="s">
        <v>150</v>
      </c>
      <c r="O11" s="37" t="s">
        <v>135</v>
      </c>
      <c r="P11" s="36" t="s">
        <v>136</v>
      </c>
      <c r="Q11" s="36" t="s">
        <v>149</v>
      </c>
      <c r="R11" s="36" t="s">
        <v>151</v>
      </c>
      <c r="S11" s="36" t="s">
        <v>152</v>
      </c>
      <c r="T11" s="36" t="s">
        <v>153</v>
      </c>
      <c r="U11" s="36" t="s">
        <v>141</v>
      </c>
      <c r="V11" s="38">
        <v>22</v>
      </c>
      <c r="W11" s="38">
        <v>1</v>
      </c>
      <c r="X11" s="39" t="str">
        <f t="shared" si="0"/>
        <v>B</v>
      </c>
      <c r="Y11" s="37" t="s">
        <v>154</v>
      </c>
      <c r="Z11" s="40">
        <f t="shared" si="1"/>
        <v>22.000109999999999</v>
      </c>
    </row>
    <row r="12" spans="1:26" ht="23.25" x14ac:dyDescent="0.45">
      <c r="B12" s="36" t="s">
        <v>155</v>
      </c>
      <c r="C12" s="36" t="s">
        <v>156</v>
      </c>
      <c r="D12" s="36" t="s">
        <v>128</v>
      </c>
      <c r="E12" s="36" t="s">
        <v>157</v>
      </c>
      <c r="F12" s="36" t="s">
        <v>89</v>
      </c>
      <c r="G12" s="36" t="s">
        <v>158</v>
      </c>
      <c r="H12" s="36" t="s">
        <v>159</v>
      </c>
      <c r="I12" s="36" t="s">
        <v>160</v>
      </c>
      <c r="J12" s="36" t="s">
        <v>161</v>
      </c>
      <c r="K12" s="36"/>
      <c r="L12" s="36" t="s">
        <v>128</v>
      </c>
      <c r="M12" s="36"/>
      <c r="N12" s="37" t="s">
        <v>162</v>
      </c>
      <c r="O12" s="37" t="s">
        <v>135</v>
      </c>
      <c r="P12" s="36" t="s">
        <v>136</v>
      </c>
      <c r="Q12" s="36" t="s">
        <v>161</v>
      </c>
      <c r="R12" s="36" t="s">
        <v>151</v>
      </c>
      <c r="S12" s="36" t="s">
        <v>152</v>
      </c>
      <c r="T12" s="36" t="s">
        <v>153</v>
      </c>
      <c r="U12" s="36" t="s">
        <v>141</v>
      </c>
      <c r="V12" s="38">
        <v>22</v>
      </c>
      <c r="W12" s="38">
        <v>1</v>
      </c>
      <c r="X12" s="39" t="str">
        <f t="shared" si="0"/>
        <v>B</v>
      </c>
      <c r="Y12" s="37" t="s">
        <v>154</v>
      </c>
      <c r="Z12" s="40">
        <f t="shared" si="1"/>
        <v>22.000119999999999</v>
      </c>
    </row>
    <row r="13" spans="1:26" ht="23.25" x14ac:dyDescent="0.45">
      <c r="B13" s="36" t="s">
        <v>163</v>
      </c>
      <c r="C13" s="36" t="s">
        <v>164</v>
      </c>
      <c r="D13" s="36" t="s">
        <v>128</v>
      </c>
      <c r="E13" s="36" t="s">
        <v>165</v>
      </c>
      <c r="F13" s="36" t="s">
        <v>90</v>
      </c>
      <c r="G13" s="36" t="s">
        <v>166</v>
      </c>
      <c r="H13" s="36" t="s">
        <v>167</v>
      </c>
      <c r="I13" s="36" t="s">
        <v>168</v>
      </c>
      <c r="J13" s="36" t="s">
        <v>169</v>
      </c>
      <c r="K13" s="36"/>
      <c r="L13" s="36" t="s">
        <v>128</v>
      </c>
      <c r="M13" s="36"/>
      <c r="N13" s="37" t="s">
        <v>170</v>
      </c>
      <c r="O13" s="37" t="s">
        <v>135</v>
      </c>
      <c r="P13" s="36" t="s">
        <v>136</v>
      </c>
      <c r="Q13" s="36" t="s">
        <v>169</v>
      </c>
      <c r="R13" s="36" t="s">
        <v>151</v>
      </c>
      <c r="S13" s="36" t="s">
        <v>152</v>
      </c>
      <c r="T13" s="36" t="s">
        <v>153</v>
      </c>
      <c r="U13" s="36" t="s">
        <v>141</v>
      </c>
      <c r="V13" s="38">
        <v>22</v>
      </c>
      <c r="W13" s="38">
        <v>1</v>
      </c>
      <c r="X13" s="39" t="str">
        <f t="shared" si="0"/>
        <v>B</v>
      </c>
      <c r="Y13" s="37" t="s">
        <v>154</v>
      </c>
      <c r="Z13" s="40">
        <f t="shared" si="1"/>
        <v>22.000129999999999</v>
      </c>
    </row>
    <row r="14" spans="1:26" ht="34.9" x14ac:dyDescent="0.45">
      <c r="B14" s="36" t="s">
        <v>171</v>
      </c>
      <c r="C14" s="36" t="s">
        <v>172</v>
      </c>
      <c r="D14" s="36" t="s">
        <v>173</v>
      </c>
      <c r="E14" s="36" t="s">
        <v>174</v>
      </c>
      <c r="F14" s="36" t="s">
        <v>91</v>
      </c>
      <c r="G14" s="36" t="s">
        <v>175</v>
      </c>
      <c r="H14" s="36" t="s">
        <v>176</v>
      </c>
      <c r="I14" s="36" t="s">
        <v>176</v>
      </c>
      <c r="J14" s="36" t="s">
        <v>177</v>
      </c>
      <c r="K14" s="36"/>
      <c r="L14" s="36" t="s">
        <v>173</v>
      </c>
      <c r="M14" s="36"/>
      <c r="N14" s="37" t="s">
        <v>178</v>
      </c>
      <c r="O14" s="37" t="s">
        <v>179</v>
      </c>
      <c r="P14" s="36" t="s">
        <v>180</v>
      </c>
      <c r="Q14" s="36" t="s">
        <v>181</v>
      </c>
      <c r="R14" s="36" t="s">
        <v>151</v>
      </c>
      <c r="S14" s="36" t="s">
        <v>152</v>
      </c>
      <c r="T14" s="36" t="s">
        <v>153</v>
      </c>
      <c r="U14" s="36" t="s">
        <v>141</v>
      </c>
      <c r="V14" s="38">
        <v>22</v>
      </c>
      <c r="W14" s="38">
        <v>1</v>
      </c>
      <c r="X14" s="39" t="str">
        <f t="shared" si="0"/>
        <v>B</v>
      </c>
      <c r="Y14" s="37" t="s">
        <v>182</v>
      </c>
      <c r="Z14" s="40">
        <f t="shared" si="1"/>
        <v>22.000139999999998</v>
      </c>
    </row>
    <row r="15" spans="1:26" ht="34.9" x14ac:dyDescent="0.45">
      <c r="B15" s="36" t="s">
        <v>183</v>
      </c>
      <c r="C15" s="36" t="s">
        <v>184</v>
      </c>
      <c r="D15" s="36" t="s">
        <v>173</v>
      </c>
      <c r="E15" s="36" t="s">
        <v>185</v>
      </c>
      <c r="F15" s="36" t="s">
        <v>93</v>
      </c>
      <c r="G15" s="36" t="s">
        <v>175</v>
      </c>
      <c r="H15" s="36" t="s">
        <v>176</v>
      </c>
      <c r="I15" s="36" t="s">
        <v>176</v>
      </c>
      <c r="J15" s="36" t="s">
        <v>186</v>
      </c>
      <c r="K15" s="36"/>
      <c r="L15" s="36" t="s">
        <v>173</v>
      </c>
      <c r="M15" s="36"/>
      <c r="N15" s="37" t="s">
        <v>187</v>
      </c>
      <c r="O15" s="37" t="s">
        <v>179</v>
      </c>
      <c r="P15" s="36" t="s">
        <v>180</v>
      </c>
      <c r="Q15" s="36" t="s">
        <v>188</v>
      </c>
      <c r="R15" s="36" t="s">
        <v>151</v>
      </c>
      <c r="S15" s="36" t="s">
        <v>152</v>
      </c>
      <c r="T15" s="36" t="s">
        <v>153</v>
      </c>
      <c r="U15" s="36" t="s">
        <v>141</v>
      </c>
      <c r="V15" s="38">
        <v>22</v>
      </c>
      <c r="W15" s="38">
        <v>1</v>
      </c>
      <c r="X15" s="39" t="str">
        <f t="shared" si="0"/>
        <v>B</v>
      </c>
      <c r="Y15" s="37" t="s">
        <v>182</v>
      </c>
      <c r="Z15" s="40">
        <f t="shared" si="1"/>
        <v>22.000150000000001</v>
      </c>
    </row>
    <row r="16" spans="1:26" ht="34.9" x14ac:dyDescent="0.45">
      <c r="B16" s="36" t="s">
        <v>189</v>
      </c>
      <c r="C16" s="36" t="s">
        <v>190</v>
      </c>
      <c r="D16" s="36" t="s">
        <v>173</v>
      </c>
      <c r="E16" s="36" t="s">
        <v>191</v>
      </c>
      <c r="F16" s="36" t="s">
        <v>94</v>
      </c>
      <c r="G16" s="36" t="s">
        <v>175</v>
      </c>
      <c r="H16" s="36" t="s">
        <v>176</v>
      </c>
      <c r="I16" s="36" t="s">
        <v>176</v>
      </c>
      <c r="J16" s="36" t="s">
        <v>176</v>
      </c>
      <c r="K16" s="36"/>
      <c r="L16" s="36" t="s">
        <v>173</v>
      </c>
      <c r="M16" s="36"/>
      <c r="N16" s="37" t="s">
        <v>192</v>
      </c>
      <c r="O16" s="37" t="s">
        <v>179</v>
      </c>
      <c r="P16" s="36" t="s">
        <v>193</v>
      </c>
      <c r="Q16" s="36" t="s">
        <v>194</v>
      </c>
      <c r="R16" s="36" t="s">
        <v>151</v>
      </c>
      <c r="S16" s="36" t="s">
        <v>152</v>
      </c>
      <c r="T16" s="36" t="s">
        <v>153</v>
      </c>
      <c r="U16" s="36" t="s">
        <v>141</v>
      </c>
      <c r="V16" s="38">
        <v>22</v>
      </c>
      <c r="W16" s="38">
        <v>1</v>
      </c>
      <c r="X16" s="39" t="str">
        <f t="shared" si="0"/>
        <v>B</v>
      </c>
      <c r="Y16" s="37" t="s">
        <v>182</v>
      </c>
      <c r="Z16" s="40">
        <f t="shared" si="1"/>
        <v>22.000160000000001</v>
      </c>
    </row>
    <row r="17" spans="2:26" ht="34.9" x14ac:dyDescent="0.45">
      <c r="B17" s="36" t="s">
        <v>195</v>
      </c>
      <c r="C17" s="36" t="s">
        <v>196</v>
      </c>
      <c r="D17" s="36" t="s">
        <v>173</v>
      </c>
      <c r="E17" s="36" t="s">
        <v>197</v>
      </c>
      <c r="F17" s="36" t="s">
        <v>95</v>
      </c>
      <c r="G17" s="36" t="s">
        <v>175</v>
      </c>
      <c r="H17" s="36" t="s">
        <v>176</v>
      </c>
      <c r="I17" s="36" t="s">
        <v>176</v>
      </c>
      <c r="J17" s="36" t="s">
        <v>176</v>
      </c>
      <c r="K17" s="36"/>
      <c r="L17" s="36" t="s">
        <v>173</v>
      </c>
      <c r="M17" s="36"/>
      <c r="N17" s="37" t="s">
        <v>198</v>
      </c>
      <c r="O17" s="37" t="s">
        <v>179</v>
      </c>
      <c r="P17" s="36" t="s">
        <v>193</v>
      </c>
      <c r="Q17" s="36" t="s">
        <v>194</v>
      </c>
      <c r="R17" s="36" t="s">
        <v>151</v>
      </c>
      <c r="S17" s="36" t="s">
        <v>152</v>
      </c>
      <c r="T17" s="36" t="s">
        <v>153</v>
      </c>
      <c r="U17" s="36" t="s">
        <v>141</v>
      </c>
      <c r="V17" s="38">
        <v>22</v>
      </c>
      <c r="W17" s="38">
        <v>1</v>
      </c>
      <c r="X17" s="39" t="str">
        <f t="shared" si="0"/>
        <v>B</v>
      </c>
      <c r="Y17" s="37" t="s">
        <v>182</v>
      </c>
      <c r="Z17" s="40">
        <f t="shared" si="1"/>
        <v>22.000170000000001</v>
      </c>
    </row>
    <row r="18" spans="2:26" ht="34.9" x14ac:dyDescent="0.45">
      <c r="B18" s="36" t="s">
        <v>199</v>
      </c>
      <c r="C18" s="36" t="s">
        <v>200</v>
      </c>
      <c r="D18" s="36" t="s">
        <v>173</v>
      </c>
      <c r="E18" s="36" t="s">
        <v>201</v>
      </c>
      <c r="F18" s="36" t="s">
        <v>93</v>
      </c>
      <c r="G18" s="36" t="s">
        <v>175</v>
      </c>
      <c r="H18" s="36" t="s">
        <v>176</v>
      </c>
      <c r="I18" s="36" t="s">
        <v>176</v>
      </c>
      <c r="J18" s="36" t="s">
        <v>176</v>
      </c>
      <c r="K18" s="36"/>
      <c r="L18" s="36" t="s">
        <v>173</v>
      </c>
      <c r="M18" s="36"/>
      <c r="N18" s="37" t="s">
        <v>202</v>
      </c>
      <c r="O18" s="37" t="s">
        <v>179</v>
      </c>
      <c r="P18" s="36" t="s">
        <v>193</v>
      </c>
      <c r="Q18" s="36" t="s">
        <v>194</v>
      </c>
      <c r="R18" s="36" t="s">
        <v>151</v>
      </c>
      <c r="S18" s="36" t="s">
        <v>152</v>
      </c>
      <c r="T18" s="36" t="s">
        <v>153</v>
      </c>
      <c r="U18" s="36" t="s">
        <v>141</v>
      </c>
      <c r="V18" s="38">
        <v>22</v>
      </c>
      <c r="W18" s="38">
        <v>1</v>
      </c>
      <c r="X18" s="39" t="str">
        <f t="shared" si="0"/>
        <v>B</v>
      </c>
      <c r="Y18" s="37" t="s">
        <v>182</v>
      </c>
      <c r="Z18" s="40">
        <f t="shared" si="1"/>
        <v>22.00018</v>
      </c>
    </row>
    <row r="19" spans="2:26" ht="34.9" x14ac:dyDescent="0.45">
      <c r="B19" s="36" t="s">
        <v>203</v>
      </c>
      <c r="C19" s="36" t="s">
        <v>204</v>
      </c>
      <c r="D19" s="36" t="s">
        <v>173</v>
      </c>
      <c r="E19" s="36" t="s">
        <v>205</v>
      </c>
      <c r="F19" s="36" t="s">
        <v>97</v>
      </c>
      <c r="G19" s="36" t="s">
        <v>175</v>
      </c>
      <c r="H19" s="36" t="s">
        <v>176</v>
      </c>
      <c r="I19" s="36" t="s">
        <v>176</v>
      </c>
      <c r="J19" s="36" t="s">
        <v>176</v>
      </c>
      <c r="K19" s="36"/>
      <c r="L19" s="36" t="s">
        <v>173</v>
      </c>
      <c r="M19" s="36"/>
      <c r="N19" s="37" t="s">
        <v>206</v>
      </c>
      <c r="O19" s="37" t="s">
        <v>179</v>
      </c>
      <c r="P19" s="36" t="s">
        <v>193</v>
      </c>
      <c r="Q19" s="36" t="s">
        <v>194</v>
      </c>
      <c r="R19" s="36" t="s">
        <v>151</v>
      </c>
      <c r="S19" s="36" t="s">
        <v>152</v>
      </c>
      <c r="T19" s="36" t="s">
        <v>153</v>
      </c>
      <c r="U19" s="36" t="s">
        <v>141</v>
      </c>
      <c r="V19" s="38">
        <v>22</v>
      </c>
      <c r="W19" s="38">
        <v>1</v>
      </c>
      <c r="X19" s="39" t="str">
        <f t="shared" si="0"/>
        <v>B</v>
      </c>
      <c r="Y19" s="37" t="s">
        <v>182</v>
      </c>
      <c r="Z19" s="40">
        <f t="shared" si="1"/>
        <v>22.00019</v>
      </c>
    </row>
    <row r="20" spans="2:26" ht="34.9" x14ac:dyDescent="0.45">
      <c r="B20" s="36" t="s">
        <v>207</v>
      </c>
      <c r="C20" s="36" t="s">
        <v>208</v>
      </c>
      <c r="D20" s="36" t="s">
        <v>209</v>
      </c>
      <c r="E20" s="36" t="s">
        <v>129</v>
      </c>
      <c r="F20" s="36" t="s">
        <v>86</v>
      </c>
      <c r="G20" s="36" t="s">
        <v>210</v>
      </c>
      <c r="H20" s="36" t="s">
        <v>211</v>
      </c>
      <c r="I20" s="36" t="s">
        <v>212</v>
      </c>
      <c r="J20" s="36" t="s">
        <v>213</v>
      </c>
      <c r="K20" s="36"/>
      <c r="L20" s="36" t="s">
        <v>214</v>
      </c>
      <c r="M20" s="36"/>
      <c r="N20" s="37" t="s">
        <v>215</v>
      </c>
      <c r="O20" s="37" t="s">
        <v>216</v>
      </c>
      <c r="P20" s="36" t="s">
        <v>136</v>
      </c>
      <c r="Q20" s="36" t="s">
        <v>217</v>
      </c>
      <c r="R20" s="36" t="s">
        <v>151</v>
      </c>
      <c r="S20" s="36" t="s">
        <v>152</v>
      </c>
      <c r="T20" s="36" t="s">
        <v>153</v>
      </c>
      <c r="U20" s="36" t="s">
        <v>141</v>
      </c>
      <c r="V20" s="38">
        <v>21</v>
      </c>
      <c r="W20" s="38">
        <v>1</v>
      </c>
      <c r="X20" s="39" t="str">
        <f t="shared" si="0"/>
        <v>B</v>
      </c>
      <c r="Y20" s="37" t="s">
        <v>218</v>
      </c>
      <c r="Z20" s="40">
        <f t="shared" si="1"/>
        <v>21.0002</v>
      </c>
    </row>
    <row r="21" spans="2:26" ht="34.9" x14ac:dyDescent="0.45">
      <c r="B21" s="36" t="s">
        <v>219</v>
      </c>
      <c r="C21" s="36" t="s">
        <v>220</v>
      </c>
      <c r="D21" s="36" t="s">
        <v>209</v>
      </c>
      <c r="E21" s="36" t="s">
        <v>145</v>
      </c>
      <c r="F21" s="36" t="s">
        <v>87</v>
      </c>
      <c r="G21" s="36" t="s">
        <v>221</v>
      </c>
      <c r="H21" s="36" t="s">
        <v>222</v>
      </c>
      <c r="I21" s="36" t="s">
        <v>223</v>
      </c>
      <c r="J21" s="36" t="s">
        <v>224</v>
      </c>
      <c r="K21" s="36"/>
      <c r="L21" s="36" t="s">
        <v>214</v>
      </c>
      <c r="M21" s="36"/>
      <c r="N21" s="37" t="s">
        <v>225</v>
      </c>
      <c r="O21" s="37" t="s">
        <v>216</v>
      </c>
      <c r="P21" s="36" t="s">
        <v>136</v>
      </c>
      <c r="Q21" s="36" t="s">
        <v>226</v>
      </c>
      <c r="R21" s="36" t="s">
        <v>151</v>
      </c>
      <c r="S21" s="36" t="s">
        <v>152</v>
      </c>
      <c r="T21" s="36" t="s">
        <v>153</v>
      </c>
      <c r="U21" s="36" t="s">
        <v>141</v>
      </c>
      <c r="V21" s="38">
        <v>21</v>
      </c>
      <c r="W21" s="38">
        <v>1</v>
      </c>
      <c r="X21" s="39" t="str">
        <f t="shared" si="0"/>
        <v>B</v>
      </c>
      <c r="Y21" s="37" t="s">
        <v>218</v>
      </c>
      <c r="Z21" s="40">
        <f t="shared" si="1"/>
        <v>21.000209999999999</v>
      </c>
    </row>
    <row r="22" spans="2:26" ht="46.5" x14ac:dyDescent="0.45">
      <c r="B22" s="36" t="s">
        <v>227</v>
      </c>
      <c r="C22" s="36" t="s">
        <v>228</v>
      </c>
      <c r="D22" s="36" t="s">
        <v>209</v>
      </c>
      <c r="E22" s="36" t="s">
        <v>157</v>
      </c>
      <c r="F22" s="36" t="s">
        <v>89</v>
      </c>
      <c r="G22" s="36" t="s">
        <v>229</v>
      </c>
      <c r="H22" s="36" t="s">
        <v>230</v>
      </c>
      <c r="I22" s="36" t="s">
        <v>231</v>
      </c>
      <c r="J22" s="36" t="s">
        <v>232</v>
      </c>
      <c r="K22" s="36"/>
      <c r="L22" s="36"/>
      <c r="M22" s="36"/>
      <c r="N22" s="37" t="s">
        <v>233</v>
      </c>
      <c r="O22" s="37" t="s">
        <v>216</v>
      </c>
      <c r="P22" s="36" t="s">
        <v>136</v>
      </c>
      <c r="Q22" s="36" t="s">
        <v>234</v>
      </c>
      <c r="R22" s="36" t="s">
        <v>138</v>
      </c>
      <c r="S22" s="36" t="s">
        <v>139</v>
      </c>
      <c r="T22" s="36" t="s">
        <v>140</v>
      </c>
      <c r="U22" s="36" t="s">
        <v>141</v>
      </c>
      <c r="V22" s="38">
        <v>28</v>
      </c>
      <c r="W22" s="38">
        <v>1</v>
      </c>
      <c r="X22" s="39" t="str">
        <f t="shared" si="0"/>
        <v>B</v>
      </c>
      <c r="Y22" s="37" t="s">
        <v>235</v>
      </c>
      <c r="Z22" s="40">
        <f t="shared" si="1"/>
        <v>28.000219999999999</v>
      </c>
    </row>
    <row r="23" spans="2:26" ht="34.9" x14ac:dyDescent="0.45">
      <c r="B23" s="36" t="s">
        <v>236</v>
      </c>
      <c r="C23" s="36" t="s">
        <v>237</v>
      </c>
      <c r="D23" s="36" t="s">
        <v>209</v>
      </c>
      <c r="E23" s="36" t="s">
        <v>165</v>
      </c>
      <c r="F23" s="36" t="s">
        <v>90</v>
      </c>
      <c r="G23" s="36" t="s">
        <v>238</v>
      </c>
      <c r="H23" s="36" t="s">
        <v>239</v>
      </c>
      <c r="I23" s="36" t="s">
        <v>240</v>
      </c>
      <c r="J23" s="36" t="s">
        <v>241</v>
      </c>
      <c r="K23" s="36"/>
      <c r="L23" s="36" t="s">
        <v>214</v>
      </c>
      <c r="M23" s="36"/>
      <c r="N23" s="37" t="s">
        <v>242</v>
      </c>
      <c r="O23" s="37" t="s">
        <v>216</v>
      </c>
      <c r="P23" s="36" t="s">
        <v>136</v>
      </c>
      <c r="Q23" s="36" t="s">
        <v>243</v>
      </c>
      <c r="R23" s="36" t="s">
        <v>244</v>
      </c>
      <c r="S23" s="36" t="s">
        <v>139</v>
      </c>
      <c r="T23" s="36" t="s">
        <v>140</v>
      </c>
      <c r="U23" s="36" t="s">
        <v>141</v>
      </c>
      <c r="V23" s="38">
        <v>28</v>
      </c>
      <c r="W23" s="38">
        <v>2</v>
      </c>
      <c r="X23" s="39" t="str">
        <f t="shared" si="0"/>
        <v>A</v>
      </c>
      <c r="Y23" s="37" t="s">
        <v>218</v>
      </c>
      <c r="Z23" s="40">
        <f t="shared" si="1"/>
        <v>28.000229999999998</v>
      </c>
    </row>
    <row r="24" spans="2:26" ht="58.15" x14ac:dyDescent="0.45">
      <c r="B24" s="36" t="s">
        <v>245</v>
      </c>
      <c r="C24" s="36" t="s">
        <v>246</v>
      </c>
      <c r="D24" s="36" t="s">
        <v>209</v>
      </c>
      <c r="E24" s="36" t="s">
        <v>129</v>
      </c>
      <c r="F24" s="36" t="s">
        <v>86</v>
      </c>
      <c r="G24" s="36" t="s">
        <v>247</v>
      </c>
      <c r="H24" s="36" t="s">
        <v>248</v>
      </c>
      <c r="I24" s="36" t="s">
        <v>249</v>
      </c>
      <c r="J24" s="36" t="s">
        <v>250</v>
      </c>
      <c r="K24" s="36"/>
      <c r="L24" s="36" t="s">
        <v>214</v>
      </c>
      <c r="M24" s="36"/>
      <c r="N24" s="37" t="s">
        <v>251</v>
      </c>
      <c r="O24" s="37" t="s">
        <v>252</v>
      </c>
      <c r="P24" s="36" t="s">
        <v>136</v>
      </c>
      <c r="Q24" s="36" t="s">
        <v>253</v>
      </c>
      <c r="R24" s="36" t="s">
        <v>151</v>
      </c>
      <c r="S24" s="36" t="s">
        <v>152</v>
      </c>
      <c r="T24" s="36" t="s">
        <v>153</v>
      </c>
      <c r="U24" s="36" t="s">
        <v>141</v>
      </c>
      <c r="V24" s="38">
        <v>21</v>
      </c>
      <c r="W24" s="38">
        <v>1</v>
      </c>
      <c r="X24" s="39" t="str">
        <f t="shared" si="0"/>
        <v>B</v>
      </c>
      <c r="Y24" s="37" t="s">
        <v>254</v>
      </c>
      <c r="Z24" s="40">
        <f t="shared" si="1"/>
        <v>21.000240000000002</v>
      </c>
    </row>
    <row r="25" spans="2:26" ht="69.75" x14ac:dyDescent="0.45">
      <c r="B25" s="36" t="s">
        <v>255</v>
      </c>
      <c r="C25" s="36" t="s">
        <v>256</v>
      </c>
      <c r="D25" s="36" t="s">
        <v>209</v>
      </c>
      <c r="E25" s="36" t="s">
        <v>129</v>
      </c>
      <c r="F25" s="36" t="s">
        <v>86</v>
      </c>
      <c r="G25" s="36" t="s">
        <v>257</v>
      </c>
      <c r="H25" s="36" t="s">
        <v>258</v>
      </c>
      <c r="I25" s="36" t="s">
        <v>259</v>
      </c>
      <c r="J25" s="36" t="s">
        <v>260</v>
      </c>
      <c r="K25" s="36"/>
      <c r="L25" s="36" t="s">
        <v>214</v>
      </c>
      <c r="M25" s="36"/>
      <c r="N25" s="37" t="s">
        <v>261</v>
      </c>
      <c r="O25" s="37" t="s">
        <v>252</v>
      </c>
      <c r="P25" s="36" t="s">
        <v>136</v>
      </c>
      <c r="Q25" s="36" t="s">
        <v>262</v>
      </c>
      <c r="R25" s="36" t="s">
        <v>151</v>
      </c>
      <c r="S25" s="36" t="s">
        <v>152</v>
      </c>
      <c r="T25" s="36" t="s">
        <v>153</v>
      </c>
      <c r="U25" s="36" t="s">
        <v>141</v>
      </c>
      <c r="V25" s="38">
        <v>21</v>
      </c>
      <c r="W25" s="38">
        <v>1</v>
      </c>
      <c r="X25" s="39" t="str">
        <f t="shared" si="0"/>
        <v>B</v>
      </c>
      <c r="Y25" s="37" t="s">
        <v>263</v>
      </c>
      <c r="Z25" s="40">
        <f t="shared" si="1"/>
        <v>21.000250000000001</v>
      </c>
    </row>
    <row r="26" spans="2:26" ht="69.75" x14ac:dyDescent="0.45">
      <c r="B26" s="36" t="s">
        <v>264</v>
      </c>
      <c r="C26" s="36" t="s">
        <v>265</v>
      </c>
      <c r="D26" s="36" t="s">
        <v>209</v>
      </c>
      <c r="E26" s="36" t="s">
        <v>145</v>
      </c>
      <c r="F26" s="36" t="s">
        <v>87</v>
      </c>
      <c r="G26" s="36" t="s">
        <v>266</v>
      </c>
      <c r="H26" s="36" t="s">
        <v>267</v>
      </c>
      <c r="I26" s="36" t="s">
        <v>268</v>
      </c>
      <c r="J26" s="36" t="s">
        <v>269</v>
      </c>
      <c r="K26" s="36"/>
      <c r="L26" s="36" t="s">
        <v>214</v>
      </c>
      <c r="M26" s="36"/>
      <c r="N26" s="37" t="s">
        <v>261</v>
      </c>
      <c r="O26" s="37" t="s">
        <v>252</v>
      </c>
      <c r="P26" s="36" t="s">
        <v>136</v>
      </c>
      <c r="Q26" s="36" t="s">
        <v>270</v>
      </c>
      <c r="R26" s="36" t="s">
        <v>138</v>
      </c>
      <c r="S26" s="36" t="s">
        <v>139</v>
      </c>
      <c r="T26" s="36" t="s">
        <v>140</v>
      </c>
      <c r="U26" s="36" t="s">
        <v>141</v>
      </c>
      <c r="V26" s="38">
        <v>28</v>
      </c>
      <c r="W26" s="38">
        <v>2</v>
      </c>
      <c r="X26" s="39" t="str">
        <f t="shared" si="0"/>
        <v>A</v>
      </c>
      <c r="Y26" s="37" t="s">
        <v>263</v>
      </c>
      <c r="Z26" s="40">
        <f t="shared" si="1"/>
        <v>28.000260000000001</v>
      </c>
    </row>
    <row r="27" spans="2:26" ht="23.25" x14ac:dyDescent="0.45">
      <c r="B27" s="36" t="s">
        <v>271</v>
      </c>
      <c r="C27" s="36" t="s">
        <v>272</v>
      </c>
      <c r="D27" s="36" t="s">
        <v>209</v>
      </c>
      <c r="E27" s="36" t="s">
        <v>174</v>
      </c>
      <c r="F27" s="36" t="s">
        <v>91</v>
      </c>
      <c r="G27" s="36" t="s">
        <v>273</v>
      </c>
      <c r="H27" s="36" t="s">
        <v>274</v>
      </c>
      <c r="I27" s="36" t="s">
        <v>275</v>
      </c>
      <c r="J27" s="36" t="s">
        <v>276</v>
      </c>
      <c r="K27" s="36"/>
      <c r="L27" s="36"/>
      <c r="M27" s="36"/>
      <c r="N27" s="37" t="s">
        <v>277</v>
      </c>
      <c r="O27" s="37" t="s">
        <v>278</v>
      </c>
      <c r="P27" s="36" t="s">
        <v>136</v>
      </c>
      <c r="Q27" s="36" t="s">
        <v>279</v>
      </c>
      <c r="R27" s="36" t="s">
        <v>151</v>
      </c>
      <c r="S27" s="36" t="s">
        <v>152</v>
      </c>
      <c r="T27" s="36" t="s">
        <v>153</v>
      </c>
      <c r="U27" s="36" t="s">
        <v>141</v>
      </c>
      <c r="V27" s="38">
        <v>21</v>
      </c>
      <c r="W27" s="38">
        <v>0</v>
      </c>
      <c r="X27" s="39" t="str">
        <f t="shared" si="0"/>
        <v>B</v>
      </c>
      <c r="Y27" s="37" t="s">
        <v>154</v>
      </c>
      <c r="Z27" s="40">
        <f t="shared" si="1"/>
        <v>21.00027</v>
      </c>
    </row>
    <row r="28" spans="2:26" ht="23.25" x14ac:dyDescent="0.45">
      <c r="B28" s="36" t="s">
        <v>280</v>
      </c>
      <c r="C28" s="36" t="s">
        <v>281</v>
      </c>
      <c r="D28" s="36" t="s">
        <v>209</v>
      </c>
      <c r="E28" s="36" t="s">
        <v>282</v>
      </c>
      <c r="F28" s="36" t="s">
        <v>283</v>
      </c>
      <c r="G28" s="36" t="s">
        <v>284</v>
      </c>
      <c r="H28" s="36" t="s">
        <v>285</v>
      </c>
      <c r="I28" s="36" t="s">
        <v>286</v>
      </c>
      <c r="J28" s="36" t="s">
        <v>287</v>
      </c>
      <c r="K28" s="36"/>
      <c r="L28" s="36" t="s">
        <v>214</v>
      </c>
      <c r="M28" s="36"/>
      <c r="N28" s="37" t="s">
        <v>288</v>
      </c>
      <c r="O28" s="37" t="s">
        <v>278</v>
      </c>
      <c r="P28" s="36" t="s">
        <v>136</v>
      </c>
      <c r="Q28" s="36" t="s">
        <v>289</v>
      </c>
      <c r="R28" s="36" t="s">
        <v>151</v>
      </c>
      <c r="S28" s="36" t="s">
        <v>152</v>
      </c>
      <c r="T28" s="36" t="s">
        <v>153</v>
      </c>
      <c r="U28" s="36" t="s">
        <v>141</v>
      </c>
      <c r="V28" s="38">
        <v>21</v>
      </c>
      <c r="W28" s="38">
        <v>1</v>
      </c>
      <c r="X28" s="39" t="str">
        <f t="shared" si="0"/>
        <v>B</v>
      </c>
      <c r="Y28" s="37" t="s">
        <v>154</v>
      </c>
      <c r="Z28" s="40">
        <f t="shared" si="1"/>
        <v>21.00028</v>
      </c>
    </row>
    <row r="29" spans="2:26" ht="23.25" x14ac:dyDescent="0.45">
      <c r="B29" s="36" t="s">
        <v>290</v>
      </c>
      <c r="C29" s="36" t="s">
        <v>291</v>
      </c>
      <c r="D29" s="36" t="s">
        <v>209</v>
      </c>
      <c r="E29" s="36" t="s">
        <v>292</v>
      </c>
      <c r="F29" s="36" t="s">
        <v>293</v>
      </c>
      <c r="G29" s="36" t="s">
        <v>294</v>
      </c>
      <c r="H29" s="36" t="s">
        <v>295</v>
      </c>
      <c r="I29" s="36" t="s">
        <v>296</v>
      </c>
      <c r="J29" s="36" t="s">
        <v>297</v>
      </c>
      <c r="K29" s="36"/>
      <c r="L29" s="36" t="s">
        <v>214</v>
      </c>
      <c r="M29" s="36"/>
      <c r="N29" s="37" t="s">
        <v>298</v>
      </c>
      <c r="O29" s="37" t="s">
        <v>216</v>
      </c>
      <c r="P29" s="36" t="s">
        <v>136</v>
      </c>
      <c r="Q29" s="36" t="s">
        <v>299</v>
      </c>
      <c r="R29" s="36" t="s">
        <v>151</v>
      </c>
      <c r="S29" s="36" t="s">
        <v>152</v>
      </c>
      <c r="T29" s="36" t="s">
        <v>153</v>
      </c>
      <c r="U29" s="36" t="s">
        <v>141</v>
      </c>
      <c r="V29" s="38">
        <v>21</v>
      </c>
      <c r="W29" s="38">
        <v>1</v>
      </c>
      <c r="X29" s="39" t="str">
        <f t="shared" si="0"/>
        <v>B</v>
      </c>
      <c r="Y29" s="37" t="s">
        <v>154</v>
      </c>
      <c r="Z29" s="40">
        <f t="shared" si="1"/>
        <v>21.00029</v>
      </c>
    </row>
    <row r="30" spans="2:26" ht="93" x14ac:dyDescent="0.45">
      <c r="B30" s="36" t="s">
        <v>300</v>
      </c>
      <c r="C30" s="36" t="s">
        <v>301</v>
      </c>
      <c r="D30" s="36" t="s">
        <v>302</v>
      </c>
      <c r="E30" s="36" t="s">
        <v>129</v>
      </c>
      <c r="F30" s="36" t="s">
        <v>86</v>
      </c>
      <c r="G30" s="36" t="s">
        <v>303</v>
      </c>
      <c r="H30" s="36" t="s">
        <v>304</v>
      </c>
      <c r="I30" s="36" t="s">
        <v>305</v>
      </c>
      <c r="J30" s="36" t="s">
        <v>306</v>
      </c>
      <c r="K30" s="36"/>
      <c r="L30" s="36" t="s">
        <v>214</v>
      </c>
      <c r="M30" s="36"/>
      <c r="N30" s="37" t="s">
        <v>307</v>
      </c>
      <c r="O30" s="37" t="s">
        <v>252</v>
      </c>
      <c r="P30" s="36" t="s">
        <v>136</v>
      </c>
      <c r="Q30" s="36" t="s">
        <v>306</v>
      </c>
      <c r="R30" s="36" t="s">
        <v>151</v>
      </c>
      <c r="S30" s="36" t="s">
        <v>152</v>
      </c>
      <c r="T30" s="36" t="s">
        <v>153</v>
      </c>
      <c r="U30" s="36" t="s">
        <v>141</v>
      </c>
      <c r="V30" s="38">
        <v>21</v>
      </c>
      <c r="W30" s="38">
        <v>1</v>
      </c>
      <c r="X30" s="39" t="str">
        <f t="shared" si="0"/>
        <v>B</v>
      </c>
      <c r="Y30" s="37" t="s">
        <v>308</v>
      </c>
      <c r="Z30" s="40">
        <f t="shared" si="1"/>
        <v>21.000299999999999</v>
      </c>
    </row>
    <row r="31" spans="2:26" ht="58.15" x14ac:dyDescent="0.45">
      <c r="B31" s="36" t="s">
        <v>309</v>
      </c>
      <c r="C31" s="36" t="s">
        <v>310</v>
      </c>
      <c r="D31" s="36" t="s">
        <v>302</v>
      </c>
      <c r="E31" s="36" t="s">
        <v>145</v>
      </c>
      <c r="F31" s="36" t="s">
        <v>87</v>
      </c>
      <c r="G31" s="36" t="s">
        <v>311</v>
      </c>
      <c r="H31" s="36" t="s">
        <v>312</v>
      </c>
      <c r="I31" s="36" t="s">
        <v>313</v>
      </c>
      <c r="J31" s="36" t="s">
        <v>314</v>
      </c>
      <c r="K31" s="36"/>
      <c r="L31" s="36" t="s">
        <v>214</v>
      </c>
      <c r="M31" s="36"/>
      <c r="N31" s="37" t="s">
        <v>315</v>
      </c>
      <c r="O31" s="37" t="s">
        <v>252</v>
      </c>
      <c r="P31" s="36" t="s">
        <v>136</v>
      </c>
      <c r="Q31" s="36" t="s">
        <v>314</v>
      </c>
      <c r="R31" s="36" t="s">
        <v>151</v>
      </c>
      <c r="S31" s="36" t="s">
        <v>152</v>
      </c>
      <c r="T31" s="36" t="s">
        <v>153</v>
      </c>
      <c r="U31" s="36" t="s">
        <v>141</v>
      </c>
      <c r="V31" s="38">
        <v>21</v>
      </c>
      <c r="W31" s="38">
        <v>1</v>
      </c>
      <c r="X31" s="39" t="str">
        <f t="shared" si="0"/>
        <v>B</v>
      </c>
      <c r="Y31" s="37" t="s">
        <v>316</v>
      </c>
      <c r="Z31" s="40">
        <f t="shared" si="1"/>
        <v>21.000309999999999</v>
      </c>
    </row>
    <row r="32" spans="2:26" ht="58.15" x14ac:dyDescent="0.45">
      <c r="B32" s="36" t="s">
        <v>317</v>
      </c>
      <c r="C32" s="36" t="s">
        <v>318</v>
      </c>
      <c r="D32" s="36" t="s">
        <v>302</v>
      </c>
      <c r="E32" s="36" t="s">
        <v>157</v>
      </c>
      <c r="F32" s="36" t="s">
        <v>89</v>
      </c>
      <c r="G32" s="36" t="s">
        <v>319</v>
      </c>
      <c r="H32" s="36" t="s">
        <v>320</v>
      </c>
      <c r="I32" s="36" t="s">
        <v>321</v>
      </c>
      <c r="J32" s="36" t="s">
        <v>322</v>
      </c>
      <c r="K32" s="36"/>
      <c r="L32" s="36" t="s">
        <v>214</v>
      </c>
      <c r="M32" s="36"/>
      <c r="N32" s="37" t="s">
        <v>315</v>
      </c>
      <c r="O32" s="37" t="s">
        <v>252</v>
      </c>
      <c r="P32" s="36" t="s">
        <v>136</v>
      </c>
      <c r="Q32" s="36" t="s">
        <v>322</v>
      </c>
      <c r="R32" s="36" t="s">
        <v>151</v>
      </c>
      <c r="S32" s="36" t="s">
        <v>152</v>
      </c>
      <c r="T32" s="36" t="s">
        <v>153</v>
      </c>
      <c r="U32" s="36" t="s">
        <v>141</v>
      </c>
      <c r="V32" s="38">
        <v>21</v>
      </c>
      <c r="W32" s="38">
        <v>1</v>
      </c>
      <c r="X32" s="39" t="str">
        <f t="shared" si="0"/>
        <v>B</v>
      </c>
      <c r="Y32" s="37" t="s">
        <v>316</v>
      </c>
      <c r="Z32" s="40">
        <f t="shared" si="1"/>
        <v>21.000319999999999</v>
      </c>
    </row>
    <row r="33" spans="2:26" ht="58.15" x14ac:dyDescent="0.45">
      <c r="B33" s="36" t="s">
        <v>323</v>
      </c>
      <c r="C33" s="36" t="s">
        <v>324</v>
      </c>
      <c r="D33" s="36" t="s">
        <v>302</v>
      </c>
      <c r="E33" s="36" t="s">
        <v>165</v>
      </c>
      <c r="F33" s="36" t="s">
        <v>90</v>
      </c>
      <c r="G33" s="36" t="s">
        <v>325</v>
      </c>
      <c r="H33" s="36" t="s">
        <v>326</v>
      </c>
      <c r="I33" s="36" t="s">
        <v>327</v>
      </c>
      <c r="J33" s="36" t="s">
        <v>328</v>
      </c>
      <c r="K33" s="36"/>
      <c r="L33" s="36" t="s">
        <v>214</v>
      </c>
      <c r="M33" s="36"/>
      <c r="N33" s="37" t="s">
        <v>315</v>
      </c>
      <c r="O33" s="37" t="s">
        <v>252</v>
      </c>
      <c r="P33" s="36" t="s">
        <v>136</v>
      </c>
      <c r="Q33" s="36" t="s">
        <v>328</v>
      </c>
      <c r="R33" s="36" t="s">
        <v>151</v>
      </c>
      <c r="S33" s="36" t="s">
        <v>152</v>
      </c>
      <c r="T33" s="36" t="s">
        <v>153</v>
      </c>
      <c r="U33" s="36" t="s">
        <v>141</v>
      </c>
      <c r="V33" s="38">
        <v>21</v>
      </c>
      <c r="W33" s="38">
        <v>1</v>
      </c>
      <c r="X33" s="39" t="str">
        <f t="shared" si="0"/>
        <v>B</v>
      </c>
      <c r="Y33" s="37" t="s">
        <v>316</v>
      </c>
      <c r="Z33" s="40">
        <f t="shared" si="1"/>
        <v>21.000330000000002</v>
      </c>
    </row>
    <row r="34" spans="2:26" ht="58.15" x14ac:dyDescent="0.45">
      <c r="B34" s="36" t="s">
        <v>329</v>
      </c>
      <c r="C34" s="36" t="s">
        <v>330</v>
      </c>
      <c r="D34" s="36" t="s">
        <v>302</v>
      </c>
      <c r="E34" s="36" t="s">
        <v>292</v>
      </c>
      <c r="F34" s="36" t="s">
        <v>293</v>
      </c>
      <c r="G34" s="36" t="s">
        <v>331</v>
      </c>
      <c r="H34" s="36" t="s">
        <v>332</v>
      </c>
      <c r="I34" s="36" t="s">
        <v>333</v>
      </c>
      <c r="J34" s="36" t="s">
        <v>334</v>
      </c>
      <c r="K34" s="36"/>
      <c r="L34" s="36" t="s">
        <v>214</v>
      </c>
      <c r="M34" s="36"/>
      <c r="N34" s="37" t="s">
        <v>315</v>
      </c>
      <c r="O34" s="37" t="s">
        <v>252</v>
      </c>
      <c r="P34" s="36" t="s">
        <v>136</v>
      </c>
      <c r="Q34" s="36" t="s">
        <v>334</v>
      </c>
      <c r="R34" s="36" t="s">
        <v>151</v>
      </c>
      <c r="S34" s="36" t="s">
        <v>152</v>
      </c>
      <c r="T34" s="36" t="s">
        <v>153</v>
      </c>
      <c r="U34" s="36" t="s">
        <v>141</v>
      </c>
      <c r="V34" s="38">
        <v>21</v>
      </c>
      <c r="W34" s="38">
        <v>1</v>
      </c>
      <c r="X34" s="39" t="str">
        <f t="shared" si="0"/>
        <v>B</v>
      </c>
      <c r="Y34" s="37" t="s">
        <v>316</v>
      </c>
      <c r="Z34" s="40">
        <f t="shared" si="1"/>
        <v>21.000340000000001</v>
      </c>
    </row>
    <row r="35" spans="2:26" ht="34.9" x14ac:dyDescent="0.45">
      <c r="B35" s="36" t="s">
        <v>335</v>
      </c>
      <c r="C35" s="36" t="s">
        <v>336</v>
      </c>
      <c r="D35" s="36" t="s">
        <v>337</v>
      </c>
      <c r="E35" s="36" t="s">
        <v>129</v>
      </c>
      <c r="F35" s="36" t="s">
        <v>86</v>
      </c>
      <c r="G35" s="36" t="s">
        <v>338</v>
      </c>
      <c r="H35" s="36" t="s">
        <v>176</v>
      </c>
      <c r="I35" s="36" t="s">
        <v>176</v>
      </c>
      <c r="J35" s="36" t="s">
        <v>339</v>
      </c>
      <c r="K35" s="36"/>
      <c r="L35" s="36" t="s">
        <v>337</v>
      </c>
      <c r="M35" s="36"/>
      <c r="N35" s="37" t="s">
        <v>340</v>
      </c>
      <c r="O35" s="37" t="s">
        <v>341</v>
      </c>
      <c r="P35" s="36" t="s">
        <v>136</v>
      </c>
      <c r="Q35" s="36" t="s">
        <v>339</v>
      </c>
      <c r="R35" s="36" t="s">
        <v>151</v>
      </c>
      <c r="S35" s="36" t="s">
        <v>152</v>
      </c>
      <c r="T35" s="36" t="s">
        <v>153</v>
      </c>
      <c r="U35" s="36" t="s">
        <v>141</v>
      </c>
      <c r="V35" s="38">
        <v>23</v>
      </c>
      <c r="W35" s="38">
        <v>1</v>
      </c>
      <c r="X35" s="39" t="str">
        <f t="shared" si="0"/>
        <v>B</v>
      </c>
      <c r="Y35" s="37" t="s">
        <v>342</v>
      </c>
      <c r="Z35" s="40">
        <f t="shared" si="1"/>
        <v>23.000350000000001</v>
      </c>
    </row>
    <row r="36" spans="2:26" ht="34.9" x14ac:dyDescent="0.45">
      <c r="B36" s="36" t="s">
        <v>343</v>
      </c>
      <c r="C36" s="36" t="s">
        <v>344</v>
      </c>
      <c r="D36" s="36" t="s">
        <v>337</v>
      </c>
      <c r="E36" s="36" t="s">
        <v>129</v>
      </c>
      <c r="F36" s="36" t="s">
        <v>86</v>
      </c>
      <c r="G36" s="36" t="s">
        <v>345</v>
      </c>
      <c r="H36" s="36" t="s">
        <v>176</v>
      </c>
      <c r="I36" s="36" t="s">
        <v>176</v>
      </c>
      <c r="J36" s="36" t="s">
        <v>346</v>
      </c>
      <c r="K36" s="36"/>
      <c r="L36" s="36" t="s">
        <v>337</v>
      </c>
      <c r="M36" s="36"/>
      <c r="N36" s="37" t="s">
        <v>347</v>
      </c>
      <c r="O36" s="37" t="s">
        <v>348</v>
      </c>
      <c r="P36" s="36" t="s">
        <v>136</v>
      </c>
      <c r="Q36" s="36" t="s">
        <v>346</v>
      </c>
      <c r="R36" s="36" t="s">
        <v>151</v>
      </c>
      <c r="S36" s="36" t="s">
        <v>152</v>
      </c>
      <c r="T36" s="36" t="s">
        <v>153</v>
      </c>
      <c r="U36" s="36" t="s">
        <v>141</v>
      </c>
      <c r="V36" s="38">
        <v>23</v>
      </c>
      <c r="W36" s="38">
        <v>1</v>
      </c>
      <c r="X36" s="39" t="str">
        <f t="shared" si="0"/>
        <v>B</v>
      </c>
      <c r="Y36" s="37" t="s">
        <v>342</v>
      </c>
      <c r="Z36" s="40">
        <f t="shared" si="1"/>
        <v>23.000360000000001</v>
      </c>
    </row>
    <row r="37" spans="2:26" ht="34.9" x14ac:dyDescent="0.45">
      <c r="B37" s="36" t="s">
        <v>349</v>
      </c>
      <c r="C37" s="36" t="s">
        <v>350</v>
      </c>
      <c r="D37" s="36" t="s">
        <v>337</v>
      </c>
      <c r="E37" s="36" t="s">
        <v>129</v>
      </c>
      <c r="F37" s="36" t="s">
        <v>86</v>
      </c>
      <c r="G37" s="36" t="s">
        <v>351</v>
      </c>
      <c r="H37" s="36" t="s">
        <v>176</v>
      </c>
      <c r="I37" s="36" t="s">
        <v>176</v>
      </c>
      <c r="J37" s="36" t="s">
        <v>352</v>
      </c>
      <c r="K37" s="36"/>
      <c r="L37" s="36" t="s">
        <v>337</v>
      </c>
      <c r="M37" s="36"/>
      <c r="N37" s="37" t="s">
        <v>353</v>
      </c>
      <c r="O37" s="37" t="s">
        <v>341</v>
      </c>
      <c r="P37" s="36" t="s">
        <v>136</v>
      </c>
      <c r="Q37" s="36" t="s">
        <v>352</v>
      </c>
      <c r="R37" s="36" t="s">
        <v>151</v>
      </c>
      <c r="S37" s="36" t="s">
        <v>152</v>
      </c>
      <c r="T37" s="36" t="s">
        <v>153</v>
      </c>
      <c r="U37" s="36" t="s">
        <v>141</v>
      </c>
      <c r="V37" s="38">
        <v>23</v>
      </c>
      <c r="W37" s="38">
        <v>1</v>
      </c>
      <c r="X37" s="39" t="str">
        <f t="shared" si="0"/>
        <v>B</v>
      </c>
      <c r="Y37" s="37" t="s">
        <v>342</v>
      </c>
      <c r="Z37" s="40">
        <f t="shared" si="1"/>
        <v>23.00037</v>
      </c>
    </row>
    <row r="38" spans="2:26" ht="34.9" x14ac:dyDescent="0.45">
      <c r="B38" s="36" t="s">
        <v>354</v>
      </c>
      <c r="C38" s="36" t="s">
        <v>355</v>
      </c>
      <c r="D38" s="36" t="s">
        <v>337</v>
      </c>
      <c r="E38" s="36" t="s">
        <v>129</v>
      </c>
      <c r="F38" s="36" t="s">
        <v>86</v>
      </c>
      <c r="G38" s="36" t="s">
        <v>356</v>
      </c>
      <c r="H38" s="36" t="s">
        <v>176</v>
      </c>
      <c r="I38" s="36" t="s">
        <v>176</v>
      </c>
      <c r="J38" s="36" t="s">
        <v>357</v>
      </c>
      <c r="K38" s="36"/>
      <c r="L38" s="36" t="s">
        <v>337</v>
      </c>
      <c r="M38" s="36"/>
      <c r="N38" s="37" t="s">
        <v>347</v>
      </c>
      <c r="O38" s="37" t="s">
        <v>348</v>
      </c>
      <c r="P38" s="36" t="s">
        <v>136</v>
      </c>
      <c r="Q38" s="36" t="s">
        <v>357</v>
      </c>
      <c r="R38" s="36" t="s">
        <v>151</v>
      </c>
      <c r="S38" s="36" t="s">
        <v>152</v>
      </c>
      <c r="T38" s="36" t="s">
        <v>153</v>
      </c>
      <c r="U38" s="36" t="s">
        <v>141</v>
      </c>
      <c r="V38" s="38">
        <v>23</v>
      </c>
      <c r="W38" s="38">
        <v>1</v>
      </c>
      <c r="X38" s="39" t="str">
        <f t="shared" si="0"/>
        <v>B</v>
      </c>
      <c r="Y38" s="37" t="s">
        <v>342</v>
      </c>
      <c r="Z38" s="40">
        <f t="shared" si="1"/>
        <v>23.00038</v>
      </c>
    </row>
    <row r="39" spans="2:26" ht="34.9" x14ac:dyDescent="0.45">
      <c r="B39" s="36" t="s">
        <v>358</v>
      </c>
      <c r="C39" s="36" t="s">
        <v>359</v>
      </c>
      <c r="D39" s="36" t="s">
        <v>337</v>
      </c>
      <c r="E39" s="36" t="s">
        <v>129</v>
      </c>
      <c r="F39" s="36" t="s">
        <v>86</v>
      </c>
      <c r="G39" s="36" t="s">
        <v>360</v>
      </c>
      <c r="H39" s="36" t="s">
        <v>176</v>
      </c>
      <c r="I39" s="36" t="s">
        <v>176</v>
      </c>
      <c r="J39" s="36" t="s">
        <v>361</v>
      </c>
      <c r="K39" s="36"/>
      <c r="L39" s="36" t="s">
        <v>337</v>
      </c>
      <c r="M39" s="36"/>
      <c r="N39" s="37" t="s">
        <v>362</v>
      </c>
      <c r="O39" s="37" t="s">
        <v>341</v>
      </c>
      <c r="P39" s="36" t="s">
        <v>136</v>
      </c>
      <c r="Q39" s="36" t="s">
        <v>361</v>
      </c>
      <c r="R39" s="36" t="s">
        <v>151</v>
      </c>
      <c r="S39" s="36" t="s">
        <v>152</v>
      </c>
      <c r="T39" s="36" t="s">
        <v>153</v>
      </c>
      <c r="U39" s="36" t="s">
        <v>141</v>
      </c>
      <c r="V39" s="38">
        <v>23</v>
      </c>
      <c r="W39" s="38">
        <v>1</v>
      </c>
      <c r="X39" s="39" t="str">
        <f t="shared" si="0"/>
        <v>B</v>
      </c>
      <c r="Y39" s="37" t="s">
        <v>342</v>
      </c>
      <c r="Z39" s="40">
        <f t="shared" si="1"/>
        <v>23.000389999999999</v>
      </c>
    </row>
    <row r="40" spans="2:26" ht="34.9" x14ac:dyDescent="0.45">
      <c r="B40" s="36" t="s">
        <v>363</v>
      </c>
      <c r="C40" s="36" t="s">
        <v>364</v>
      </c>
      <c r="D40" s="36" t="s">
        <v>337</v>
      </c>
      <c r="E40" s="36" t="s">
        <v>129</v>
      </c>
      <c r="F40" s="36" t="s">
        <v>86</v>
      </c>
      <c r="G40" s="36" t="s">
        <v>365</v>
      </c>
      <c r="H40" s="36" t="s">
        <v>176</v>
      </c>
      <c r="I40" s="36" t="s">
        <v>176</v>
      </c>
      <c r="J40" s="36" t="s">
        <v>366</v>
      </c>
      <c r="K40" s="36"/>
      <c r="L40" s="36" t="s">
        <v>337</v>
      </c>
      <c r="M40" s="36"/>
      <c r="N40" s="37" t="s">
        <v>367</v>
      </c>
      <c r="O40" s="37" t="s">
        <v>341</v>
      </c>
      <c r="P40" s="36" t="s">
        <v>136</v>
      </c>
      <c r="Q40" s="36" t="s">
        <v>366</v>
      </c>
      <c r="R40" s="36" t="s">
        <v>151</v>
      </c>
      <c r="S40" s="36" t="s">
        <v>152</v>
      </c>
      <c r="T40" s="36" t="s">
        <v>153</v>
      </c>
      <c r="U40" s="36" t="s">
        <v>141</v>
      </c>
      <c r="V40" s="38">
        <v>23</v>
      </c>
      <c r="W40" s="38">
        <v>1</v>
      </c>
      <c r="X40" s="39" t="str">
        <f t="shared" si="0"/>
        <v>B</v>
      </c>
      <c r="Y40" s="37" t="s">
        <v>342</v>
      </c>
      <c r="Z40" s="40">
        <f t="shared" si="1"/>
        <v>23.000399999999999</v>
      </c>
    </row>
    <row r="41" spans="2:26" ht="34.9" x14ac:dyDescent="0.45">
      <c r="B41" s="36" t="s">
        <v>368</v>
      </c>
      <c r="C41" s="36" t="s">
        <v>369</v>
      </c>
      <c r="D41" s="36" t="s">
        <v>337</v>
      </c>
      <c r="E41" s="36" t="s">
        <v>145</v>
      </c>
      <c r="F41" s="36" t="s">
        <v>87</v>
      </c>
      <c r="G41" s="36" t="s">
        <v>370</v>
      </c>
      <c r="H41" s="36" t="s">
        <v>176</v>
      </c>
      <c r="I41" s="36" t="s">
        <v>176</v>
      </c>
      <c r="J41" s="36" t="s">
        <v>371</v>
      </c>
      <c r="K41" s="36"/>
      <c r="L41" s="36" t="s">
        <v>337</v>
      </c>
      <c r="M41" s="36"/>
      <c r="N41" s="37" t="s">
        <v>372</v>
      </c>
      <c r="O41" s="37" t="s">
        <v>341</v>
      </c>
      <c r="P41" s="36" t="s">
        <v>136</v>
      </c>
      <c r="Q41" s="36" t="s">
        <v>371</v>
      </c>
      <c r="R41" s="36" t="s">
        <v>151</v>
      </c>
      <c r="S41" s="36" t="s">
        <v>152</v>
      </c>
      <c r="T41" s="36" t="s">
        <v>153</v>
      </c>
      <c r="U41" s="36" t="s">
        <v>141</v>
      </c>
      <c r="V41" s="38">
        <v>23</v>
      </c>
      <c r="W41" s="38">
        <v>1</v>
      </c>
      <c r="X41" s="39" t="str">
        <f t="shared" si="0"/>
        <v>B</v>
      </c>
      <c r="Y41" s="37" t="s">
        <v>342</v>
      </c>
      <c r="Z41" s="40">
        <f t="shared" si="1"/>
        <v>23.000409999999999</v>
      </c>
    </row>
    <row r="42" spans="2:26" ht="34.9" x14ac:dyDescent="0.45">
      <c r="B42" s="36" t="s">
        <v>373</v>
      </c>
      <c r="C42" s="36" t="s">
        <v>374</v>
      </c>
      <c r="D42" s="36" t="s">
        <v>337</v>
      </c>
      <c r="E42" s="36" t="s">
        <v>145</v>
      </c>
      <c r="F42" s="36" t="s">
        <v>87</v>
      </c>
      <c r="G42" s="36" t="s">
        <v>375</v>
      </c>
      <c r="H42" s="36" t="s">
        <v>176</v>
      </c>
      <c r="I42" s="36" t="s">
        <v>176</v>
      </c>
      <c r="J42" s="36" t="s">
        <v>376</v>
      </c>
      <c r="K42" s="36"/>
      <c r="L42" s="36" t="s">
        <v>337</v>
      </c>
      <c r="M42" s="36"/>
      <c r="N42" s="37" t="s">
        <v>372</v>
      </c>
      <c r="O42" s="37" t="s">
        <v>348</v>
      </c>
      <c r="P42" s="36" t="s">
        <v>136</v>
      </c>
      <c r="Q42" s="36" t="s">
        <v>376</v>
      </c>
      <c r="R42" s="36" t="s">
        <v>151</v>
      </c>
      <c r="S42" s="36" t="s">
        <v>152</v>
      </c>
      <c r="T42" s="36" t="s">
        <v>153</v>
      </c>
      <c r="U42" s="36" t="s">
        <v>141</v>
      </c>
      <c r="V42" s="38">
        <v>23</v>
      </c>
      <c r="W42" s="38">
        <v>1</v>
      </c>
      <c r="X42" s="39" t="str">
        <f t="shared" ref="X42:X73" si="2">IF(V42="","",IF(AND(V42&gt;=24,W42&gt;=2),"A",IF(V42&gt;=19,"B",IF(V42&gt;=14,"C","D"))))</f>
        <v>B</v>
      </c>
      <c r="Y42" s="37" t="s">
        <v>342</v>
      </c>
      <c r="Z42" s="40">
        <f t="shared" ref="Z42:Z73" si="3">IF(V42="",0,V42+ROW()/100000)</f>
        <v>23.000419999999998</v>
      </c>
    </row>
    <row r="43" spans="2:26" ht="34.9" x14ac:dyDescent="0.45">
      <c r="B43" s="36" t="s">
        <v>377</v>
      </c>
      <c r="C43" s="36" t="s">
        <v>378</v>
      </c>
      <c r="D43" s="36" t="s">
        <v>337</v>
      </c>
      <c r="E43" s="36" t="s">
        <v>157</v>
      </c>
      <c r="F43" s="36" t="s">
        <v>89</v>
      </c>
      <c r="G43" s="36" t="s">
        <v>379</v>
      </c>
      <c r="H43" s="36" t="s">
        <v>176</v>
      </c>
      <c r="I43" s="36" t="s">
        <v>176</v>
      </c>
      <c r="J43" s="36" t="s">
        <v>380</v>
      </c>
      <c r="K43" s="36"/>
      <c r="L43" s="36" t="s">
        <v>337</v>
      </c>
      <c r="M43" s="36"/>
      <c r="N43" s="37" t="s">
        <v>381</v>
      </c>
      <c r="O43" s="37" t="s">
        <v>341</v>
      </c>
      <c r="P43" s="36" t="s">
        <v>136</v>
      </c>
      <c r="Q43" s="36" t="s">
        <v>380</v>
      </c>
      <c r="R43" s="36" t="s">
        <v>151</v>
      </c>
      <c r="S43" s="36" t="s">
        <v>152</v>
      </c>
      <c r="T43" s="36" t="s">
        <v>153</v>
      </c>
      <c r="U43" s="36" t="s">
        <v>141</v>
      </c>
      <c r="V43" s="38">
        <v>23</v>
      </c>
      <c r="W43" s="38">
        <v>1</v>
      </c>
      <c r="X43" s="39" t="str">
        <f t="shared" si="2"/>
        <v>B</v>
      </c>
      <c r="Y43" s="37" t="s">
        <v>342</v>
      </c>
      <c r="Z43" s="40">
        <f t="shared" si="3"/>
        <v>23.000430000000001</v>
      </c>
    </row>
    <row r="44" spans="2:26" ht="34.9" x14ac:dyDescent="0.45">
      <c r="B44" s="36" t="s">
        <v>382</v>
      </c>
      <c r="C44" s="36" t="s">
        <v>383</v>
      </c>
      <c r="D44" s="36" t="s">
        <v>337</v>
      </c>
      <c r="E44" s="36" t="s">
        <v>292</v>
      </c>
      <c r="F44" s="36" t="s">
        <v>293</v>
      </c>
      <c r="G44" s="36" t="s">
        <v>384</v>
      </c>
      <c r="H44" s="36" t="s">
        <v>176</v>
      </c>
      <c r="I44" s="36" t="s">
        <v>176</v>
      </c>
      <c r="J44" s="36" t="s">
        <v>385</v>
      </c>
      <c r="K44" s="36"/>
      <c r="L44" s="36" t="s">
        <v>337</v>
      </c>
      <c r="M44" s="36"/>
      <c r="N44" s="37" t="s">
        <v>386</v>
      </c>
      <c r="O44" s="37" t="s">
        <v>348</v>
      </c>
      <c r="P44" s="36" t="s">
        <v>136</v>
      </c>
      <c r="Q44" s="36" t="s">
        <v>385</v>
      </c>
      <c r="R44" s="36" t="s">
        <v>151</v>
      </c>
      <c r="S44" s="36" t="s">
        <v>152</v>
      </c>
      <c r="T44" s="36" t="s">
        <v>153</v>
      </c>
      <c r="U44" s="36" t="s">
        <v>141</v>
      </c>
      <c r="V44" s="38">
        <v>23</v>
      </c>
      <c r="W44" s="38">
        <v>1</v>
      </c>
      <c r="X44" s="39" t="str">
        <f t="shared" si="2"/>
        <v>B</v>
      </c>
      <c r="Y44" s="37" t="s">
        <v>342</v>
      </c>
      <c r="Z44" s="40">
        <f t="shared" si="3"/>
        <v>23.000440000000001</v>
      </c>
    </row>
    <row r="45" spans="2:26" ht="34.9" x14ac:dyDescent="0.45">
      <c r="B45" s="36" t="s">
        <v>387</v>
      </c>
      <c r="C45" s="36" t="s">
        <v>388</v>
      </c>
      <c r="D45" s="36" t="s">
        <v>337</v>
      </c>
      <c r="E45" s="36" t="s">
        <v>174</v>
      </c>
      <c r="F45" s="36" t="s">
        <v>91</v>
      </c>
      <c r="G45" s="36" t="s">
        <v>389</v>
      </c>
      <c r="H45" s="36" t="s">
        <v>176</v>
      </c>
      <c r="I45" s="36" t="s">
        <v>176</v>
      </c>
      <c r="J45" s="36" t="s">
        <v>390</v>
      </c>
      <c r="K45" s="36"/>
      <c r="L45" s="36" t="s">
        <v>337</v>
      </c>
      <c r="M45" s="36"/>
      <c r="N45" s="37" t="s">
        <v>391</v>
      </c>
      <c r="O45" s="37" t="s">
        <v>341</v>
      </c>
      <c r="P45" s="36" t="s">
        <v>136</v>
      </c>
      <c r="Q45" s="36" t="s">
        <v>390</v>
      </c>
      <c r="R45" s="36" t="s">
        <v>138</v>
      </c>
      <c r="S45" s="36" t="s">
        <v>139</v>
      </c>
      <c r="T45" s="36" t="s">
        <v>140</v>
      </c>
      <c r="U45" s="36" t="s">
        <v>141</v>
      </c>
      <c r="V45" s="38">
        <v>30</v>
      </c>
      <c r="W45" s="38">
        <v>2</v>
      </c>
      <c r="X45" s="39" t="str">
        <f t="shared" si="2"/>
        <v>A</v>
      </c>
      <c r="Y45" s="37" t="s">
        <v>342</v>
      </c>
      <c r="Z45" s="40">
        <f t="shared" si="3"/>
        <v>30.000450000000001</v>
      </c>
    </row>
    <row r="46" spans="2:26" ht="34.9" x14ac:dyDescent="0.45">
      <c r="B46" s="36" t="s">
        <v>392</v>
      </c>
      <c r="C46" s="36" t="s">
        <v>393</v>
      </c>
      <c r="D46" s="36" t="s">
        <v>337</v>
      </c>
      <c r="E46" s="36" t="s">
        <v>165</v>
      </c>
      <c r="F46" s="36" t="s">
        <v>90</v>
      </c>
      <c r="G46" s="36" t="s">
        <v>394</v>
      </c>
      <c r="H46" s="36" t="s">
        <v>176</v>
      </c>
      <c r="I46" s="36" t="s">
        <v>176</v>
      </c>
      <c r="J46" s="36" t="s">
        <v>395</v>
      </c>
      <c r="K46" s="36"/>
      <c r="L46" s="36" t="s">
        <v>337</v>
      </c>
      <c r="M46" s="36"/>
      <c r="N46" s="37" t="s">
        <v>396</v>
      </c>
      <c r="O46" s="37" t="s">
        <v>348</v>
      </c>
      <c r="P46" s="36" t="s">
        <v>136</v>
      </c>
      <c r="Q46" s="36" t="s">
        <v>395</v>
      </c>
      <c r="R46" s="36" t="s">
        <v>151</v>
      </c>
      <c r="S46" s="36" t="s">
        <v>152</v>
      </c>
      <c r="T46" s="36" t="s">
        <v>153</v>
      </c>
      <c r="U46" s="36" t="s">
        <v>141</v>
      </c>
      <c r="V46" s="38">
        <v>23</v>
      </c>
      <c r="W46" s="38">
        <v>1</v>
      </c>
      <c r="X46" s="39" t="str">
        <f t="shared" si="2"/>
        <v>B</v>
      </c>
      <c r="Y46" s="37" t="s">
        <v>342</v>
      </c>
      <c r="Z46" s="40">
        <f t="shared" si="3"/>
        <v>23.00046</v>
      </c>
    </row>
    <row r="47" spans="2:26" ht="69.75" x14ac:dyDescent="0.45">
      <c r="B47" s="36" t="s">
        <v>397</v>
      </c>
      <c r="C47" s="36" t="s">
        <v>398</v>
      </c>
      <c r="D47" s="36" t="s">
        <v>399</v>
      </c>
      <c r="E47" s="36" t="s">
        <v>129</v>
      </c>
      <c r="F47" s="36" t="s">
        <v>86</v>
      </c>
      <c r="G47" s="36" t="s">
        <v>400</v>
      </c>
      <c r="H47" s="36" t="s">
        <v>401</v>
      </c>
      <c r="I47" s="36" t="s">
        <v>402</v>
      </c>
      <c r="J47" s="36" t="s">
        <v>403</v>
      </c>
      <c r="K47" s="36"/>
      <c r="L47" s="36" t="s">
        <v>214</v>
      </c>
      <c r="M47" s="36"/>
      <c r="N47" s="37" t="s">
        <v>404</v>
      </c>
      <c r="O47" s="37" t="s">
        <v>405</v>
      </c>
      <c r="P47" s="36" t="s">
        <v>136</v>
      </c>
      <c r="Q47" s="36" t="s">
        <v>403</v>
      </c>
      <c r="R47" s="36" t="s">
        <v>151</v>
      </c>
      <c r="S47" s="36" t="s">
        <v>152</v>
      </c>
      <c r="T47" s="36" t="s">
        <v>153</v>
      </c>
      <c r="U47" s="36" t="s">
        <v>141</v>
      </c>
      <c r="V47" s="38">
        <v>23</v>
      </c>
      <c r="W47" s="38">
        <v>1</v>
      </c>
      <c r="X47" s="39" t="str">
        <f t="shared" si="2"/>
        <v>B</v>
      </c>
      <c r="Y47" s="37" t="s">
        <v>406</v>
      </c>
      <c r="Z47" s="40">
        <f t="shared" si="3"/>
        <v>23.00047</v>
      </c>
    </row>
    <row r="48" spans="2:26" ht="58.15" x14ac:dyDescent="0.45">
      <c r="B48" s="36" t="s">
        <v>407</v>
      </c>
      <c r="C48" s="36" t="s">
        <v>408</v>
      </c>
      <c r="D48" s="36" t="s">
        <v>409</v>
      </c>
      <c r="E48" s="36" t="s">
        <v>410</v>
      </c>
      <c r="F48" s="36" t="s">
        <v>86</v>
      </c>
      <c r="G48" s="36" t="s">
        <v>411</v>
      </c>
      <c r="H48" s="36" t="s">
        <v>412</v>
      </c>
      <c r="I48" s="36" t="s">
        <v>413</v>
      </c>
      <c r="J48" s="36" t="s">
        <v>414</v>
      </c>
      <c r="K48" s="36"/>
      <c r="L48" s="36"/>
      <c r="M48" s="36"/>
      <c r="N48" s="37" t="s">
        <v>415</v>
      </c>
      <c r="O48" s="37" t="s">
        <v>416</v>
      </c>
      <c r="P48" s="36" t="s">
        <v>136</v>
      </c>
      <c r="Q48" s="36" t="s">
        <v>414</v>
      </c>
      <c r="R48" s="36" t="s">
        <v>151</v>
      </c>
      <c r="S48" s="36" t="s">
        <v>152</v>
      </c>
      <c r="T48" s="36" t="s">
        <v>153</v>
      </c>
      <c r="U48" s="36" t="s">
        <v>141</v>
      </c>
      <c r="V48" s="38">
        <v>20</v>
      </c>
      <c r="W48" s="38">
        <v>0</v>
      </c>
      <c r="X48" s="39" t="str">
        <f t="shared" si="2"/>
        <v>B</v>
      </c>
      <c r="Y48" s="37" t="s">
        <v>417</v>
      </c>
      <c r="Z48" s="40">
        <f t="shared" si="3"/>
        <v>20.00048</v>
      </c>
    </row>
    <row r="49" spans="2:26" ht="58.15" x14ac:dyDescent="0.45">
      <c r="B49" s="36" t="s">
        <v>418</v>
      </c>
      <c r="C49" s="36" t="s">
        <v>419</v>
      </c>
      <c r="D49" s="36" t="s">
        <v>409</v>
      </c>
      <c r="E49" s="36" t="s">
        <v>410</v>
      </c>
      <c r="F49" s="36" t="s">
        <v>86</v>
      </c>
      <c r="G49" s="36" t="s">
        <v>420</v>
      </c>
      <c r="H49" s="36" t="s">
        <v>421</v>
      </c>
      <c r="I49" s="36" t="s">
        <v>422</v>
      </c>
      <c r="J49" s="36" t="s">
        <v>423</v>
      </c>
      <c r="K49" s="36"/>
      <c r="L49" s="36" t="s">
        <v>214</v>
      </c>
      <c r="M49" s="36"/>
      <c r="N49" s="37" t="s">
        <v>424</v>
      </c>
      <c r="O49" s="37" t="s">
        <v>416</v>
      </c>
      <c r="P49" s="36" t="s">
        <v>136</v>
      </c>
      <c r="Q49" s="36" t="s">
        <v>423</v>
      </c>
      <c r="R49" s="36" t="s">
        <v>151</v>
      </c>
      <c r="S49" s="36" t="s">
        <v>152</v>
      </c>
      <c r="T49" s="36" t="s">
        <v>153</v>
      </c>
      <c r="U49" s="36" t="s">
        <v>141</v>
      </c>
      <c r="V49" s="38">
        <v>20</v>
      </c>
      <c r="W49" s="38">
        <v>1</v>
      </c>
      <c r="X49" s="39" t="str">
        <f t="shared" si="2"/>
        <v>B</v>
      </c>
      <c r="Y49" s="37" t="s">
        <v>417</v>
      </c>
      <c r="Z49" s="40">
        <f t="shared" si="3"/>
        <v>20.000489999999999</v>
      </c>
    </row>
    <row r="50" spans="2:26" ht="58.15" x14ac:dyDescent="0.45">
      <c r="B50" s="36" t="s">
        <v>425</v>
      </c>
      <c r="C50" s="36" t="s">
        <v>426</v>
      </c>
      <c r="D50" s="36" t="s">
        <v>409</v>
      </c>
      <c r="E50" s="36" t="s">
        <v>129</v>
      </c>
      <c r="F50" s="36" t="s">
        <v>86</v>
      </c>
      <c r="G50" s="36" t="s">
        <v>427</v>
      </c>
      <c r="H50" s="36" t="s">
        <v>428</v>
      </c>
      <c r="I50" s="36" t="s">
        <v>429</v>
      </c>
      <c r="J50" s="36" t="s">
        <v>430</v>
      </c>
      <c r="K50" s="36"/>
      <c r="L50" s="36"/>
      <c r="M50" s="36"/>
      <c r="N50" s="37" t="s">
        <v>431</v>
      </c>
      <c r="O50" s="37" t="s">
        <v>416</v>
      </c>
      <c r="P50" s="36" t="s">
        <v>180</v>
      </c>
      <c r="Q50" s="36" t="s">
        <v>430</v>
      </c>
      <c r="R50" s="36" t="s">
        <v>151</v>
      </c>
      <c r="S50" s="36" t="s">
        <v>152</v>
      </c>
      <c r="T50" s="36" t="s">
        <v>153</v>
      </c>
      <c r="U50" s="36" t="s">
        <v>141</v>
      </c>
      <c r="V50" s="38">
        <v>20</v>
      </c>
      <c r="W50" s="38">
        <v>0</v>
      </c>
      <c r="X50" s="39" t="str">
        <f t="shared" si="2"/>
        <v>B</v>
      </c>
      <c r="Y50" s="37" t="s">
        <v>417</v>
      </c>
      <c r="Z50" s="40">
        <f t="shared" si="3"/>
        <v>20.000499999999999</v>
      </c>
    </row>
    <row r="51" spans="2:26" ht="34.9" x14ac:dyDescent="0.45">
      <c r="B51" s="36" t="s">
        <v>432</v>
      </c>
      <c r="C51" s="36" t="s">
        <v>433</v>
      </c>
      <c r="D51" s="36" t="s">
        <v>409</v>
      </c>
      <c r="E51" s="36" t="s">
        <v>145</v>
      </c>
      <c r="F51" s="36" t="s">
        <v>87</v>
      </c>
      <c r="G51" s="36" t="s">
        <v>434</v>
      </c>
      <c r="H51" s="36" t="s">
        <v>435</v>
      </c>
      <c r="I51" s="36" t="s">
        <v>436</v>
      </c>
      <c r="J51" s="36" t="s">
        <v>437</v>
      </c>
      <c r="K51" s="36"/>
      <c r="L51" s="36"/>
      <c r="M51" s="36"/>
      <c r="N51" s="37" t="s">
        <v>438</v>
      </c>
      <c r="O51" s="37" t="s">
        <v>416</v>
      </c>
      <c r="P51" s="36" t="s">
        <v>180</v>
      </c>
      <c r="Q51" s="36" t="s">
        <v>437</v>
      </c>
      <c r="R51" s="36" t="s">
        <v>151</v>
      </c>
      <c r="S51" s="36" t="s">
        <v>152</v>
      </c>
      <c r="T51" s="36" t="s">
        <v>153</v>
      </c>
      <c r="U51" s="36" t="s">
        <v>141</v>
      </c>
      <c r="V51" s="38">
        <v>20</v>
      </c>
      <c r="W51" s="38">
        <v>0</v>
      </c>
      <c r="X51" s="39" t="str">
        <f t="shared" si="2"/>
        <v>B</v>
      </c>
      <c r="Y51" s="37" t="s">
        <v>439</v>
      </c>
      <c r="Z51" s="40">
        <f t="shared" si="3"/>
        <v>20.000509999999998</v>
      </c>
    </row>
    <row r="52" spans="2:26" ht="104.65" x14ac:dyDescent="0.45">
      <c r="B52" s="36" t="s">
        <v>440</v>
      </c>
      <c r="C52" s="36" t="s">
        <v>441</v>
      </c>
      <c r="D52" s="36" t="s">
        <v>442</v>
      </c>
      <c r="E52" s="36" t="s">
        <v>129</v>
      </c>
      <c r="F52" s="36" t="s">
        <v>86</v>
      </c>
      <c r="G52" s="36" t="s">
        <v>443</v>
      </c>
      <c r="H52" s="36" t="s">
        <v>444</v>
      </c>
      <c r="I52" s="36" t="s">
        <v>445</v>
      </c>
      <c r="J52" s="36" t="s">
        <v>446</v>
      </c>
      <c r="K52" s="36"/>
      <c r="L52" s="36"/>
      <c r="M52" s="36"/>
      <c r="N52" s="37" t="s">
        <v>447</v>
      </c>
      <c r="O52" s="37" t="s">
        <v>448</v>
      </c>
      <c r="P52" s="36" t="s">
        <v>136</v>
      </c>
      <c r="Q52" s="36" t="s">
        <v>446</v>
      </c>
      <c r="R52" s="36" t="s">
        <v>151</v>
      </c>
      <c r="S52" s="36" t="s">
        <v>152</v>
      </c>
      <c r="T52" s="36" t="s">
        <v>153</v>
      </c>
      <c r="U52" s="36" t="s">
        <v>141</v>
      </c>
      <c r="V52" s="38">
        <v>21</v>
      </c>
      <c r="W52" s="38">
        <v>0</v>
      </c>
      <c r="X52" s="39" t="str">
        <f t="shared" si="2"/>
        <v>B</v>
      </c>
      <c r="Y52" s="37" t="s">
        <v>449</v>
      </c>
      <c r="Z52" s="40">
        <f t="shared" si="3"/>
        <v>21.000520000000002</v>
      </c>
    </row>
    <row r="53" spans="2:26" ht="69.75" x14ac:dyDescent="0.45">
      <c r="B53" s="36" t="s">
        <v>450</v>
      </c>
      <c r="C53" s="36" t="s">
        <v>451</v>
      </c>
      <c r="D53" s="36" t="s">
        <v>452</v>
      </c>
      <c r="E53" s="36" t="s">
        <v>129</v>
      </c>
      <c r="F53" s="36" t="s">
        <v>86</v>
      </c>
      <c r="G53" s="36" t="s">
        <v>453</v>
      </c>
      <c r="H53" s="36" t="s">
        <v>454</v>
      </c>
      <c r="I53" s="36" t="s">
        <v>455</v>
      </c>
      <c r="J53" s="36" t="s">
        <v>456</v>
      </c>
      <c r="K53" s="36"/>
      <c r="L53" s="36"/>
      <c r="M53" s="36"/>
      <c r="N53" s="37" t="s">
        <v>457</v>
      </c>
      <c r="O53" s="37" t="s">
        <v>458</v>
      </c>
      <c r="P53" s="36" t="s">
        <v>136</v>
      </c>
      <c r="Q53" s="36" t="s">
        <v>456</v>
      </c>
      <c r="R53" s="36" t="s">
        <v>138</v>
      </c>
      <c r="S53" s="36" t="s">
        <v>139</v>
      </c>
      <c r="T53" s="36" t="s">
        <v>140</v>
      </c>
      <c r="U53" s="36" t="s">
        <v>141</v>
      </c>
      <c r="V53" s="38">
        <v>28</v>
      </c>
      <c r="W53" s="38">
        <v>1</v>
      </c>
      <c r="X53" s="39" t="str">
        <f t="shared" si="2"/>
        <v>B</v>
      </c>
      <c r="Y53" s="37" t="s">
        <v>459</v>
      </c>
      <c r="Z53" s="40">
        <f t="shared" si="3"/>
        <v>28.000530000000001</v>
      </c>
    </row>
    <row r="54" spans="2:26" ht="46.5" x14ac:dyDescent="0.45">
      <c r="B54" s="36" t="s">
        <v>460</v>
      </c>
      <c r="C54" s="36" t="s">
        <v>461</v>
      </c>
      <c r="D54" s="36" t="s">
        <v>462</v>
      </c>
      <c r="E54" s="36" t="s">
        <v>129</v>
      </c>
      <c r="F54" s="36" t="s">
        <v>86</v>
      </c>
      <c r="G54" s="36" t="s">
        <v>463</v>
      </c>
      <c r="H54" s="36" t="s">
        <v>464</v>
      </c>
      <c r="I54" s="36" t="s">
        <v>465</v>
      </c>
      <c r="J54" s="36" t="s">
        <v>466</v>
      </c>
      <c r="K54" s="36"/>
      <c r="L54" s="36"/>
      <c r="M54" s="36"/>
      <c r="N54" s="37" t="s">
        <v>467</v>
      </c>
      <c r="O54" s="37" t="s">
        <v>216</v>
      </c>
      <c r="P54" s="36" t="s">
        <v>136</v>
      </c>
      <c r="Q54" s="36" t="s">
        <v>466</v>
      </c>
      <c r="R54" s="36" t="s">
        <v>151</v>
      </c>
      <c r="S54" s="36" t="s">
        <v>152</v>
      </c>
      <c r="T54" s="36" t="s">
        <v>153</v>
      </c>
      <c r="U54" s="36" t="s">
        <v>141</v>
      </c>
      <c r="V54" s="38">
        <v>20</v>
      </c>
      <c r="W54" s="38">
        <v>0</v>
      </c>
      <c r="X54" s="39" t="str">
        <f t="shared" si="2"/>
        <v>B</v>
      </c>
      <c r="Y54" s="37" t="s">
        <v>468</v>
      </c>
      <c r="Z54" s="40">
        <f t="shared" si="3"/>
        <v>20.000540000000001</v>
      </c>
    </row>
    <row r="55" spans="2:26" ht="58.15" x14ac:dyDescent="0.45">
      <c r="B55" s="36" t="s">
        <v>469</v>
      </c>
      <c r="C55" s="36" t="s">
        <v>470</v>
      </c>
      <c r="D55" s="36" t="s">
        <v>471</v>
      </c>
      <c r="E55" s="36" t="s">
        <v>129</v>
      </c>
      <c r="F55" s="36" t="s">
        <v>86</v>
      </c>
      <c r="G55" s="36" t="s">
        <v>175</v>
      </c>
      <c r="H55" s="36" t="s">
        <v>176</v>
      </c>
      <c r="I55" s="36" t="s">
        <v>176</v>
      </c>
      <c r="J55" s="36" t="s">
        <v>472</v>
      </c>
      <c r="K55" s="36"/>
      <c r="L55" s="36"/>
      <c r="M55" s="36"/>
      <c r="N55" s="37" t="s">
        <v>473</v>
      </c>
      <c r="O55" s="37" t="s">
        <v>474</v>
      </c>
      <c r="P55" s="36" t="s">
        <v>136</v>
      </c>
      <c r="Q55" s="36" t="s">
        <v>475</v>
      </c>
      <c r="R55" s="36" t="s">
        <v>244</v>
      </c>
      <c r="S55" s="36" t="s">
        <v>139</v>
      </c>
      <c r="T55" s="36" t="s">
        <v>140</v>
      </c>
      <c r="U55" s="36" t="s">
        <v>141</v>
      </c>
      <c r="V55" s="38">
        <v>26</v>
      </c>
      <c r="W55" s="38">
        <v>1</v>
      </c>
      <c r="X55" s="39" t="str">
        <f t="shared" si="2"/>
        <v>B</v>
      </c>
      <c r="Y55" s="37" t="s">
        <v>476</v>
      </c>
      <c r="Z55" s="40">
        <f t="shared" si="3"/>
        <v>26.00055</v>
      </c>
    </row>
    <row r="56" spans="2:26" ht="81.400000000000006" x14ac:dyDescent="0.45">
      <c r="B56" s="36" t="s">
        <v>477</v>
      </c>
      <c r="C56" s="36" t="s">
        <v>478</v>
      </c>
      <c r="D56" s="36" t="s">
        <v>479</v>
      </c>
      <c r="E56" s="36" t="s">
        <v>129</v>
      </c>
      <c r="F56" s="36" t="s">
        <v>86</v>
      </c>
      <c r="G56" s="36" t="s">
        <v>480</v>
      </c>
      <c r="H56" s="36" t="s">
        <v>481</v>
      </c>
      <c r="I56" s="36" t="s">
        <v>482</v>
      </c>
      <c r="J56" s="36" t="s">
        <v>483</v>
      </c>
      <c r="K56" s="36"/>
      <c r="L56" s="36"/>
      <c r="M56" s="36"/>
      <c r="N56" s="37" t="s">
        <v>484</v>
      </c>
      <c r="O56" s="37" t="s">
        <v>458</v>
      </c>
      <c r="P56" s="36" t="s">
        <v>136</v>
      </c>
      <c r="Q56" s="36" t="s">
        <v>483</v>
      </c>
      <c r="R56" s="36" t="s">
        <v>485</v>
      </c>
      <c r="S56" s="36" t="s">
        <v>139</v>
      </c>
      <c r="T56" s="36" t="s">
        <v>140</v>
      </c>
      <c r="U56" s="36" t="s">
        <v>141</v>
      </c>
      <c r="V56" s="38">
        <v>28</v>
      </c>
      <c r="W56" s="38">
        <v>1</v>
      </c>
      <c r="X56" s="39" t="str">
        <f t="shared" si="2"/>
        <v>B</v>
      </c>
      <c r="Y56" s="37" t="s">
        <v>486</v>
      </c>
      <c r="Z56" s="40">
        <f t="shared" si="3"/>
        <v>28.00056</v>
      </c>
    </row>
    <row r="57" spans="2:26" ht="139.5" x14ac:dyDescent="0.45">
      <c r="B57" s="36" t="s">
        <v>487</v>
      </c>
      <c r="C57" s="36" t="s">
        <v>488</v>
      </c>
      <c r="D57" s="36" t="s">
        <v>489</v>
      </c>
      <c r="E57" s="36" t="s">
        <v>129</v>
      </c>
      <c r="F57" s="36" t="s">
        <v>86</v>
      </c>
      <c r="G57" s="36" t="s">
        <v>175</v>
      </c>
      <c r="H57" s="36" t="s">
        <v>176</v>
      </c>
      <c r="I57" s="36" t="s">
        <v>176</v>
      </c>
      <c r="J57" s="36" t="s">
        <v>176</v>
      </c>
      <c r="K57" s="36"/>
      <c r="L57" s="36" t="s">
        <v>214</v>
      </c>
      <c r="M57" s="36"/>
      <c r="N57" s="37" t="s">
        <v>490</v>
      </c>
      <c r="O57" s="37" t="s">
        <v>491</v>
      </c>
      <c r="P57" s="36" t="s">
        <v>136</v>
      </c>
      <c r="Q57" s="36" t="s">
        <v>492</v>
      </c>
      <c r="R57" s="36" t="s">
        <v>493</v>
      </c>
      <c r="S57" s="36" t="s">
        <v>139</v>
      </c>
      <c r="T57" s="36" t="s">
        <v>140</v>
      </c>
      <c r="U57" s="36" t="s">
        <v>141</v>
      </c>
      <c r="V57" s="38">
        <v>25</v>
      </c>
      <c r="W57" s="38">
        <v>2</v>
      </c>
      <c r="X57" s="39" t="str">
        <f t="shared" si="2"/>
        <v>A</v>
      </c>
      <c r="Y57" s="37" t="s">
        <v>494</v>
      </c>
      <c r="Z57" s="40">
        <f t="shared" si="3"/>
        <v>25.00057</v>
      </c>
    </row>
    <row r="58" spans="2:26" ht="23.25" x14ac:dyDescent="0.45">
      <c r="B58" s="36" t="s">
        <v>495</v>
      </c>
      <c r="C58" s="36" t="s">
        <v>496</v>
      </c>
      <c r="D58" s="36" t="s">
        <v>209</v>
      </c>
      <c r="E58" s="36" t="s">
        <v>185</v>
      </c>
      <c r="F58" s="36" t="s">
        <v>93</v>
      </c>
      <c r="G58" s="36" t="s">
        <v>497</v>
      </c>
      <c r="H58" s="36" t="s">
        <v>498</v>
      </c>
      <c r="I58" s="36" t="s">
        <v>499</v>
      </c>
      <c r="J58" s="36" t="s">
        <v>500</v>
      </c>
      <c r="K58" s="36"/>
      <c r="L58" s="36" t="s">
        <v>214</v>
      </c>
      <c r="M58" s="36"/>
      <c r="N58" s="37" t="s">
        <v>501</v>
      </c>
      <c r="O58" s="37" t="s">
        <v>252</v>
      </c>
      <c r="P58" s="36" t="s">
        <v>136</v>
      </c>
      <c r="Q58" s="36" t="s">
        <v>502</v>
      </c>
      <c r="R58" s="36" t="s">
        <v>151</v>
      </c>
      <c r="S58" s="36" t="s">
        <v>152</v>
      </c>
      <c r="T58" s="36" t="s">
        <v>153</v>
      </c>
      <c r="U58" s="36" t="s">
        <v>141</v>
      </c>
      <c r="V58" s="38">
        <v>21</v>
      </c>
      <c r="W58" s="38">
        <v>1</v>
      </c>
      <c r="X58" s="39" t="str">
        <f t="shared" si="2"/>
        <v>B</v>
      </c>
      <c r="Y58" s="37" t="s">
        <v>154</v>
      </c>
      <c r="Z58" s="40">
        <f t="shared" si="3"/>
        <v>21.000579999999999</v>
      </c>
    </row>
    <row r="59" spans="2:26" ht="23.25" x14ac:dyDescent="0.45">
      <c r="B59" s="36" t="s">
        <v>503</v>
      </c>
      <c r="C59" s="36" t="s">
        <v>504</v>
      </c>
      <c r="D59" s="36" t="s">
        <v>209</v>
      </c>
      <c r="E59" s="36" t="s">
        <v>205</v>
      </c>
      <c r="F59" s="36" t="s">
        <v>97</v>
      </c>
      <c r="G59" s="36" t="s">
        <v>505</v>
      </c>
      <c r="H59" s="36" t="s">
        <v>506</v>
      </c>
      <c r="I59" s="36" t="s">
        <v>507</v>
      </c>
      <c r="J59" s="36" t="s">
        <v>508</v>
      </c>
      <c r="K59" s="36"/>
      <c r="L59" s="36"/>
      <c r="M59" s="36"/>
      <c r="N59" s="37" t="s">
        <v>509</v>
      </c>
      <c r="O59" s="37" t="s">
        <v>252</v>
      </c>
      <c r="P59" s="36" t="s">
        <v>136</v>
      </c>
      <c r="Q59" s="36" t="s">
        <v>510</v>
      </c>
      <c r="R59" s="36" t="s">
        <v>151</v>
      </c>
      <c r="S59" s="36" t="s">
        <v>152</v>
      </c>
      <c r="T59" s="36" t="s">
        <v>153</v>
      </c>
      <c r="U59" s="36" t="s">
        <v>141</v>
      </c>
      <c r="V59" s="38">
        <v>21</v>
      </c>
      <c r="W59" s="38">
        <v>0</v>
      </c>
      <c r="X59" s="39" t="str">
        <f t="shared" si="2"/>
        <v>B</v>
      </c>
      <c r="Y59" s="37" t="s">
        <v>154</v>
      </c>
      <c r="Z59" s="40">
        <f t="shared" si="3"/>
        <v>21.000589999999999</v>
      </c>
    </row>
    <row r="60" spans="2:26" ht="81.400000000000006" x14ac:dyDescent="0.45">
      <c r="B60" s="36" t="s">
        <v>511</v>
      </c>
      <c r="C60" s="36" t="s">
        <v>512</v>
      </c>
      <c r="D60" s="36" t="s">
        <v>513</v>
      </c>
      <c r="E60" s="36" t="s">
        <v>157</v>
      </c>
      <c r="F60" s="36" t="s">
        <v>89</v>
      </c>
      <c r="G60" s="36" t="s">
        <v>514</v>
      </c>
      <c r="H60" s="36" t="s">
        <v>515</v>
      </c>
      <c r="I60" s="36" t="s">
        <v>516</v>
      </c>
      <c r="J60" s="36" t="s">
        <v>517</v>
      </c>
      <c r="K60" s="36"/>
      <c r="L60" s="36"/>
      <c r="M60" s="36"/>
      <c r="N60" s="37" t="s">
        <v>518</v>
      </c>
      <c r="O60" s="37" t="s">
        <v>519</v>
      </c>
      <c r="P60" s="36" t="s">
        <v>520</v>
      </c>
      <c r="Q60" s="36" t="s">
        <v>521</v>
      </c>
      <c r="R60" s="36" t="s">
        <v>522</v>
      </c>
      <c r="S60" s="36" t="s">
        <v>152</v>
      </c>
      <c r="T60" s="36" t="s">
        <v>523</v>
      </c>
      <c r="U60" s="36" t="s">
        <v>141</v>
      </c>
      <c r="V60" s="38">
        <v>28</v>
      </c>
      <c r="W60" s="38">
        <v>1</v>
      </c>
      <c r="X60" s="39" t="str">
        <f t="shared" si="2"/>
        <v>B</v>
      </c>
      <c r="Y60" s="37" t="s">
        <v>524</v>
      </c>
      <c r="Z60" s="40">
        <f t="shared" si="3"/>
        <v>28.000599999999999</v>
      </c>
    </row>
    <row r="61" spans="2:26" ht="93" x14ac:dyDescent="0.45">
      <c r="B61" s="36" t="s">
        <v>525</v>
      </c>
      <c r="C61" s="36" t="s">
        <v>526</v>
      </c>
      <c r="D61" s="36" t="s">
        <v>337</v>
      </c>
      <c r="E61" s="36" t="s">
        <v>527</v>
      </c>
      <c r="F61" s="36" t="s">
        <v>528</v>
      </c>
      <c r="G61" s="36" t="s">
        <v>529</v>
      </c>
      <c r="H61" s="36" t="s">
        <v>530</v>
      </c>
      <c r="I61" s="36" t="s">
        <v>531</v>
      </c>
      <c r="J61" s="36" t="s">
        <v>532</v>
      </c>
      <c r="K61" s="36"/>
      <c r="L61" s="36" t="s">
        <v>337</v>
      </c>
      <c r="M61" s="36"/>
      <c r="N61" s="37" t="s">
        <v>533</v>
      </c>
      <c r="O61" s="37" t="s">
        <v>534</v>
      </c>
      <c r="P61" s="36" t="s">
        <v>535</v>
      </c>
      <c r="Q61" s="36" t="s">
        <v>536</v>
      </c>
      <c r="R61" s="36" t="s">
        <v>537</v>
      </c>
      <c r="S61" s="36" t="s">
        <v>538</v>
      </c>
      <c r="T61" s="36" t="s">
        <v>539</v>
      </c>
      <c r="U61" s="36" t="s">
        <v>141</v>
      </c>
      <c r="V61" s="38">
        <v>18</v>
      </c>
      <c r="W61" s="38">
        <v>2</v>
      </c>
      <c r="X61" s="39" t="str">
        <f t="shared" si="2"/>
        <v>C</v>
      </c>
      <c r="Y61" s="37" t="s">
        <v>540</v>
      </c>
      <c r="Z61" s="40">
        <f t="shared" si="3"/>
        <v>18.000610000000002</v>
      </c>
    </row>
    <row r="62" spans="2:26" ht="81.400000000000006" x14ac:dyDescent="0.45">
      <c r="B62" s="36" t="s">
        <v>541</v>
      </c>
      <c r="C62" s="36" t="s">
        <v>542</v>
      </c>
      <c r="D62" s="36" t="s">
        <v>543</v>
      </c>
      <c r="E62" s="36" t="s">
        <v>544</v>
      </c>
      <c r="F62" s="36" t="s">
        <v>545</v>
      </c>
      <c r="G62" s="36" t="s">
        <v>546</v>
      </c>
      <c r="H62" s="36" t="s">
        <v>546</v>
      </c>
      <c r="I62" s="36" t="s">
        <v>546</v>
      </c>
      <c r="J62" s="36" t="s">
        <v>547</v>
      </c>
      <c r="K62" s="36"/>
      <c r="L62" s="36"/>
      <c r="M62" s="36"/>
      <c r="N62" s="37" t="s">
        <v>548</v>
      </c>
      <c r="O62" s="37" t="s">
        <v>549</v>
      </c>
      <c r="P62" s="36" t="s">
        <v>180</v>
      </c>
      <c r="Q62" s="36" t="s">
        <v>550</v>
      </c>
      <c r="R62" s="36" t="s">
        <v>551</v>
      </c>
      <c r="S62" s="36" t="s">
        <v>552</v>
      </c>
      <c r="T62" s="36" t="s">
        <v>553</v>
      </c>
      <c r="U62" s="36" t="s">
        <v>554</v>
      </c>
      <c r="V62" s="38">
        <v>18</v>
      </c>
      <c r="W62" s="38">
        <v>1</v>
      </c>
      <c r="X62" s="39" t="str">
        <f t="shared" si="2"/>
        <v>C</v>
      </c>
      <c r="Y62" s="37" t="s">
        <v>555</v>
      </c>
      <c r="Z62" s="40">
        <f t="shared" si="3"/>
        <v>18.000620000000001</v>
      </c>
    </row>
    <row r="63" spans="2:26" ht="81.400000000000006" x14ac:dyDescent="0.45">
      <c r="B63" s="36" t="s">
        <v>556</v>
      </c>
      <c r="C63" s="36" t="s">
        <v>557</v>
      </c>
      <c r="D63" s="36" t="s">
        <v>543</v>
      </c>
      <c r="E63" s="36" t="s">
        <v>558</v>
      </c>
      <c r="F63" s="36" t="s">
        <v>91</v>
      </c>
      <c r="G63" s="36" t="s">
        <v>546</v>
      </c>
      <c r="H63" s="36" t="s">
        <v>546</v>
      </c>
      <c r="I63" s="36" t="s">
        <v>546</v>
      </c>
      <c r="J63" s="36" t="s">
        <v>547</v>
      </c>
      <c r="K63" s="36"/>
      <c r="L63" s="36"/>
      <c r="M63" s="36"/>
      <c r="N63" s="37" t="s">
        <v>559</v>
      </c>
      <c r="O63" s="37" t="s">
        <v>549</v>
      </c>
      <c r="P63" s="36" t="s">
        <v>180</v>
      </c>
      <c r="Q63" s="36" t="s">
        <v>550</v>
      </c>
      <c r="R63" s="36" t="s">
        <v>551</v>
      </c>
      <c r="S63" s="36" t="s">
        <v>552</v>
      </c>
      <c r="T63" s="36" t="s">
        <v>560</v>
      </c>
      <c r="U63" s="36" t="s">
        <v>554</v>
      </c>
      <c r="V63" s="38">
        <v>18</v>
      </c>
      <c r="W63" s="38">
        <v>1</v>
      </c>
      <c r="X63" s="39" t="str">
        <f t="shared" si="2"/>
        <v>C</v>
      </c>
      <c r="Y63" s="37" t="s">
        <v>555</v>
      </c>
      <c r="Z63" s="40">
        <f t="shared" si="3"/>
        <v>18.000630000000001</v>
      </c>
    </row>
    <row r="64" spans="2:26" ht="81.400000000000006" x14ac:dyDescent="0.45">
      <c r="B64" s="36" t="s">
        <v>561</v>
      </c>
      <c r="C64" s="36" t="s">
        <v>562</v>
      </c>
      <c r="D64" s="36" t="s">
        <v>543</v>
      </c>
      <c r="E64" s="36" t="s">
        <v>558</v>
      </c>
      <c r="F64" s="36" t="s">
        <v>91</v>
      </c>
      <c r="G64" s="36" t="s">
        <v>546</v>
      </c>
      <c r="H64" s="36" t="s">
        <v>546</v>
      </c>
      <c r="I64" s="36" t="s">
        <v>546</v>
      </c>
      <c r="J64" s="36" t="s">
        <v>547</v>
      </c>
      <c r="K64" s="36"/>
      <c r="L64" s="36"/>
      <c r="M64" s="36"/>
      <c r="N64" s="37" t="s">
        <v>563</v>
      </c>
      <c r="O64" s="37" t="s">
        <v>549</v>
      </c>
      <c r="P64" s="36" t="s">
        <v>180</v>
      </c>
      <c r="Q64" s="36" t="s">
        <v>550</v>
      </c>
      <c r="R64" s="36" t="s">
        <v>551</v>
      </c>
      <c r="S64" s="36" t="s">
        <v>552</v>
      </c>
      <c r="T64" s="36" t="s">
        <v>564</v>
      </c>
      <c r="U64" s="36" t="s">
        <v>554</v>
      </c>
      <c r="V64" s="38">
        <v>18</v>
      </c>
      <c r="W64" s="38">
        <v>1</v>
      </c>
      <c r="X64" s="39" t="str">
        <f t="shared" si="2"/>
        <v>C</v>
      </c>
      <c r="Y64" s="37" t="s">
        <v>555</v>
      </c>
      <c r="Z64" s="40">
        <f t="shared" si="3"/>
        <v>18.000640000000001</v>
      </c>
    </row>
    <row r="65" spans="2:26" ht="81.400000000000006" x14ac:dyDescent="0.45">
      <c r="B65" s="36" t="s">
        <v>565</v>
      </c>
      <c r="C65" s="36" t="s">
        <v>566</v>
      </c>
      <c r="D65" s="36" t="s">
        <v>543</v>
      </c>
      <c r="E65" s="36" t="s">
        <v>567</v>
      </c>
      <c r="F65" s="36" t="s">
        <v>568</v>
      </c>
      <c r="G65" s="36" t="s">
        <v>546</v>
      </c>
      <c r="H65" s="36" t="s">
        <v>546</v>
      </c>
      <c r="I65" s="36" t="s">
        <v>546</v>
      </c>
      <c r="J65" s="36" t="s">
        <v>547</v>
      </c>
      <c r="K65" s="36"/>
      <c r="L65" s="36"/>
      <c r="M65" s="36"/>
      <c r="N65" s="37" t="s">
        <v>569</v>
      </c>
      <c r="O65" s="37" t="s">
        <v>549</v>
      </c>
      <c r="P65" s="36" t="s">
        <v>180</v>
      </c>
      <c r="Q65" s="36" t="s">
        <v>550</v>
      </c>
      <c r="R65" s="36" t="s">
        <v>551</v>
      </c>
      <c r="S65" s="36" t="s">
        <v>552</v>
      </c>
      <c r="T65" s="36" t="s">
        <v>570</v>
      </c>
      <c r="U65" s="36" t="s">
        <v>554</v>
      </c>
      <c r="V65" s="38">
        <v>18</v>
      </c>
      <c r="W65" s="38">
        <v>1</v>
      </c>
      <c r="X65" s="39" t="str">
        <f t="shared" si="2"/>
        <v>C</v>
      </c>
      <c r="Y65" s="37" t="s">
        <v>555</v>
      </c>
      <c r="Z65" s="40">
        <f t="shared" si="3"/>
        <v>18.00065</v>
      </c>
    </row>
    <row r="66" spans="2:26" ht="81.400000000000006" x14ac:dyDescent="0.45">
      <c r="B66" s="36" t="s">
        <v>571</v>
      </c>
      <c r="C66" s="36" t="s">
        <v>572</v>
      </c>
      <c r="D66" s="36" t="s">
        <v>543</v>
      </c>
      <c r="E66" s="36" t="s">
        <v>567</v>
      </c>
      <c r="F66" s="36" t="s">
        <v>568</v>
      </c>
      <c r="G66" s="36" t="s">
        <v>546</v>
      </c>
      <c r="H66" s="36" t="s">
        <v>546</v>
      </c>
      <c r="I66" s="36" t="s">
        <v>546</v>
      </c>
      <c r="J66" s="36" t="s">
        <v>547</v>
      </c>
      <c r="K66" s="36"/>
      <c r="L66" s="36"/>
      <c r="M66" s="36"/>
      <c r="N66" s="37" t="s">
        <v>573</v>
      </c>
      <c r="O66" s="37" t="s">
        <v>549</v>
      </c>
      <c r="P66" s="36" t="s">
        <v>180</v>
      </c>
      <c r="Q66" s="36" t="s">
        <v>550</v>
      </c>
      <c r="R66" s="36" t="s">
        <v>551</v>
      </c>
      <c r="S66" s="36" t="s">
        <v>552</v>
      </c>
      <c r="T66" s="36" t="s">
        <v>570</v>
      </c>
      <c r="U66" s="36" t="s">
        <v>554</v>
      </c>
      <c r="V66" s="38">
        <v>18</v>
      </c>
      <c r="W66" s="38">
        <v>1</v>
      </c>
      <c r="X66" s="39" t="str">
        <f t="shared" si="2"/>
        <v>C</v>
      </c>
      <c r="Y66" s="37" t="s">
        <v>555</v>
      </c>
      <c r="Z66" s="40">
        <f t="shared" si="3"/>
        <v>18.00066</v>
      </c>
    </row>
    <row r="67" spans="2:26" ht="81.400000000000006" x14ac:dyDescent="0.45">
      <c r="B67" s="36" t="s">
        <v>574</v>
      </c>
      <c r="C67" s="36" t="s">
        <v>575</v>
      </c>
      <c r="D67" s="36" t="s">
        <v>543</v>
      </c>
      <c r="E67" s="36" t="s">
        <v>576</v>
      </c>
      <c r="F67" s="36" t="s">
        <v>93</v>
      </c>
      <c r="G67" s="36" t="s">
        <v>546</v>
      </c>
      <c r="H67" s="36" t="s">
        <v>546</v>
      </c>
      <c r="I67" s="36" t="s">
        <v>546</v>
      </c>
      <c r="J67" s="36" t="s">
        <v>547</v>
      </c>
      <c r="K67" s="36"/>
      <c r="L67" s="36"/>
      <c r="M67" s="36"/>
      <c r="N67" s="37" t="s">
        <v>577</v>
      </c>
      <c r="O67" s="37" t="s">
        <v>549</v>
      </c>
      <c r="P67" s="36" t="s">
        <v>180</v>
      </c>
      <c r="Q67" s="36" t="s">
        <v>550</v>
      </c>
      <c r="R67" s="36" t="s">
        <v>551</v>
      </c>
      <c r="S67" s="36" t="s">
        <v>552</v>
      </c>
      <c r="T67" s="36" t="s">
        <v>578</v>
      </c>
      <c r="U67" s="36" t="s">
        <v>554</v>
      </c>
      <c r="V67" s="38">
        <v>18</v>
      </c>
      <c r="W67" s="38">
        <v>1</v>
      </c>
      <c r="X67" s="39" t="str">
        <f t="shared" si="2"/>
        <v>C</v>
      </c>
      <c r="Y67" s="37" t="s">
        <v>555</v>
      </c>
      <c r="Z67" s="40">
        <f t="shared" si="3"/>
        <v>18.00067</v>
      </c>
    </row>
    <row r="68" spans="2:26" ht="81.400000000000006" x14ac:dyDescent="0.45">
      <c r="B68" s="36" t="s">
        <v>579</v>
      </c>
      <c r="C68" s="36" t="s">
        <v>580</v>
      </c>
      <c r="D68" s="36" t="s">
        <v>543</v>
      </c>
      <c r="E68" s="36" t="s">
        <v>576</v>
      </c>
      <c r="F68" s="36" t="s">
        <v>93</v>
      </c>
      <c r="G68" s="36" t="s">
        <v>546</v>
      </c>
      <c r="H68" s="36" t="s">
        <v>546</v>
      </c>
      <c r="I68" s="36" t="s">
        <v>546</v>
      </c>
      <c r="J68" s="36" t="s">
        <v>547</v>
      </c>
      <c r="K68" s="36"/>
      <c r="L68" s="36"/>
      <c r="M68" s="36"/>
      <c r="N68" s="37" t="s">
        <v>581</v>
      </c>
      <c r="O68" s="37" t="s">
        <v>549</v>
      </c>
      <c r="P68" s="36" t="s">
        <v>180</v>
      </c>
      <c r="Q68" s="36" t="s">
        <v>550</v>
      </c>
      <c r="R68" s="36" t="s">
        <v>551</v>
      </c>
      <c r="S68" s="36" t="s">
        <v>552</v>
      </c>
      <c r="T68" s="36" t="s">
        <v>582</v>
      </c>
      <c r="U68" s="36" t="s">
        <v>554</v>
      </c>
      <c r="V68" s="38">
        <v>18</v>
      </c>
      <c r="W68" s="38">
        <v>1</v>
      </c>
      <c r="X68" s="39" t="str">
        <f t="shared" si="2"/>
        <v>C</v>
      </c>
      <c r="Y68" s="37" t="s">
        <v>555</v>
      </c>
      <c r="Z68" s="40">
        <f t="shared" si="3"/>
        <v>18.000679999999999</v>
      </c>
    </row>
    <row r="69" spans="2:26" ht="81.400000000000006" x14ac:dyDescent="0.45">
      <c r="B69" s="36" t="s">
        <v>583</v>
      </c>
      <c r="C69" s="36" t="s">
        <v>584</v>
      </c>
      <c r="D69" s="36" t="s">
        <v>543</v>
      </c>
      <c r="E69" s="36" t="s">
        <v>585</v>
      </c>
      <c r="F69" s="36" t="s">
        <v>568</v>
      </c>
      <c r="G69" s="36" t="s">
        <v>546</v>
      </c>
      <c r="H69" s="36" t="s">
        <v>546</v>
      </c>
      <c r="I69" s="36" t="s">
        <v>546</v>
      </c>
      <c r="J69" s="36" t="s">
        <v>547</v>
      </c>
      <c r="K69" s="36"/>
      <c r="L69" s="36"/>
      <c r="M69" s="36"/>
      <c r="N69" s="37" t="s">
        <v>586</v>
      </c>
      <c r="O69" s="37" t="s">
        <v>549</v>
      </c>
      <c r="P69" s="36" t="s">
        <v>180</v>
      </c>
      <c r="Q69" s="36" t="s">
        <v>550</v>
      </c>
      <c r="R69" s="36" t="s">
        <v>551</v>
      </c>
      <c r="S69" s="36" t="s">
        <v>552</v>
      </c>
      <c r="T69" s="36" t="s">
        <v>587</v>
      </c>
      <c r="U69" s="36" t="s">
        <v>554</v>
      </c>
      <c r="V69" s="38">
        <v>18</v>
      </c>
      <c r="W69" s="38">
        <v>1</v>
      </c>
      <c r="X69" s="39" t="str">
        <f t="shared" si="2"/>
        <v>C</v>
      </c>
      <c r="Y69" s="37" t="s">
        <v>555</v>
      </c>
      <c r="Z69" s="40">
        <f t="shared" si="3"/>
        <v>18.000689999999999</v>
      </c>
    </row>
    <row r="70" spans="2:26" ht="81.400000000000006" x14ac:dyDescent="0.45">
      <c r="B70" s="36" t="s">
        <v>588</v>
      </c>
      <c r="C70" s="36" t="s">
        <v>589</v>
      </c>
      <c r="D70" s="36" t="s">
        <v>543</v>
      </c>
      <c r="E70" s="36" t="s">
        <v>585</v>
      </c>
      <c r="F70" s="36" t="s">
        <v>568</v>
      </c>
      <c r="G70" s="36" t="s">
        <v>546</v>
      </c>
      <c r="H70" s="36" t="s">
        <v>546</v>
      </c>
      <c r="I70" s="36" t="s">
        <v>546</v>
      </c>
      <c r="J70" s="36" t="s">
        <v>547</v>
      </c>
      <c r="K70" s="36"/>
      <c r="L70" s="36"/>
      <c r="M70" s="36"/>
      <c r="N70" s="37" t="s">
        <v>590</v>
      </c>
      <c r="O70" s="37" t="s">
        <v>549</v>
      </c>
      <c r="P70" s="36" t="s">
        <v>180</v>
      </c>
      <c r="Q70" s="36" t="s">
        <v>550</v>
      </c>
      <c r="R70" s="36" t="s">
        <v>551</v>
      </c>
      <c r="S70" s="36" t="s">
        <v>552</v>
      </c>
      <c r="T70" s="36" t="s">
        <v>587</v>
      </c>
      <c r="U70" s="36" t="s">
        <v>554</v>
      </c>
      <c r="V70" s="38">
        <v>18</v>
      </c>
      <c r="W70" s="38">
        <v>1</v>
      </c>
      <c r="X70" s="39" t="str">
        <f t="shared" si="2"/>
        <v>C</v>
      </c>
      <c r="Y70" s="37" t="s">
        <v>555</v>
      </c>
      <c r="Z70" s="40">
        <f t="shared" si="3"/>
        <v>18.000699999999998</v>
      </c>
    </row>
    <row r="71" spans="2:26" ht="81.400000000000006" x14ac:dyDescent="0.45">
      <c r="B71" s="36" t="s">
        <v>591</v>
      </c>
      <c r="C71" s="36" t="s">
        <v>592</v>
      </c>
      <c r="D71" s="36" t="s">
        <v>543</v>
      </c>
      <c r="E71" s="36" t="s">
        <v>585</v>
      </c>
      <c r="F71" s="36" t="s">
        <v>568</v>
      </c>
      <c r="G71" s="36" t="s">
        <v>546</v>
      </c>
      <c r="H71" s="36" t="s">
        <v>546</v>
      </c>
      <c r="I71" s="36" t="s">
        <v>546</v>
      </c>
      <c r="J71" s="36" t="s">
        <v>547</v>
      </c>
      <c r="K71" s="36"/>
      <c r="L71" s="36"/>
      <c r="M71" s="36"/>
      <c r="N71" s="37" t="s">
        <v>593</v>
      </c>
      <c r="O71" s="37" t="s">
        <v>549</v>
      </c>
      <c r="P71" s="36" t="s">
        <v>180</v>
      </c>
      <c r="Q71" s="36" t="s">
        <v>550</v>
      </c>
      <c r="R71" s="36" t="s">
        <v>551</v>
      </c>
      <c r="S71" s="36" t="s">
        <v>552</v>
      </c>
      <c r="T71" s="36" t="s">
        <v>587</v>
      </c>
      <c r="U71" s="36" t="s">
        <v>554</v>
      </c>
      <c r="V71" s="38">
        <v>18</v>
      </c>
      <c r="W71" s="38">
        <v>1</v>
      </c>
      <c r="X71" s="39" t="str">
        <f t="shared" si="2"/>
        <v>C</v>
      </c>
      <c r="Y71" s="37" t="s">
        <v>555</v>
      </c>
      <c r="Z71" s="40">
        <f t="shared" si="3"/>
        <v>18.000710000000002</v>
      </c>
    </row>
    <row r="72" spans="2:26" ht="81.400000000000006" x14ac:dyDescent="0.45">
      <c r="B72" s="36" t="s">
        <v>594</v>
      </c>
      <c r="C72" s="36" t="s">
        <v>595</v>
      </c>
      <c r="D72" s="36" t="s">
        <v>543</v>
      </c>
      <c r="E72" s="36" t="s">
        <v>596</v>
      </c>
      <c r="F72" s="36" t="s">
        <v>597</v>
      </c>
      <c r="G72" s="36" t="s">
        <v>546</v>
      </c>
      <c r="H72" s="36" t="s">
        <v>546</v>
      </c>
      <c r="I72" s="36" t="s">
        <v>546</v>
      </c>
      <c r="J72" s="36" t="s">
        <v>547</v>
      </c>
      <c r="K72" s="36"/>
      <c r="L72" s="36"/>
      <c r="M72" s="36"/>
      <c r="N72" s="37" t="s">
        <v>598</v>
      </c>
      <c r="O72" s="37" t="s">
        <v>549</v>
      </c>
      <c r="P72" s="36" t="s">
        <v>180</v>
      </c>
      <c r="Q72" s="36" t="s">
        <v>550</v>
      </c>
      <c r="R72" s="36" t="s">
        <v>551</v>
      </c>
      <c r="S72" s="36" t="s">
        <v>552</v>
      </c>
      <c r="T72" s="36" t="s">
        <v>599</v>
      </c>
      <c r="U72" s="36" t="s">
        <v>554</v>
      </c>
      <c r="V72" s="38">
        <v>18</v>
      </c>
      <c r="W72" s="38">
        <v>1</v>
      </c>
      <c r="X72" s="39" t="str">
        <f t="shared" si="2"/>
        <v>C</v>
      </c>
      <c r="Y72" s="37" t="s">
        <v>555</v>
      </c>
      <c r="Z72" s="40">
        <f t="shared" si="3"/>
        <v>18.000720000000001</v>
      </c>
    </row>
    <row r="73" spans="2:26" ht="81.400000000000006" x14ac:dyDescent="0.45">
      <c r="B73" s="36" t="s">
        <v>600</v>
      </c>
      <c r="C73" s="36" t="s">
        <v>601</v>
      </c>
      <c r="D73" s="36" t="s">
        <v>543</v>
      </c>
      <c r="E73" s="36" t="s">
        <v>602</v>
      </c>
      <c r="F73" s="36" t="s">
        <v>545</v>
      </c>
      <c r="G73" s="36" t="s">
        <v>546</v>
      </c>
      <c r="H73" s="36" t="s">
        <v>546</v>
      </c>
      <c r="I73" s="36" t="s">
        <v>546</v>
      </c>
      <c r="J73" s="36" t="s">
        <v>547</v>
      </c>
      <c r="K73" s="36"/>
      <c r="L73" s="36"/>
      <c r="M73" s="36"/>
      <c r="N73" s="37" t="s">
        <v>603</v>
      </c>
      <c r="O73" s="37" t="s">
        <v>549</v>
      </c>
      <c r="P73" s="36" t="s">
        <v>180</v>
      </c>
      <c r="Q73" s="36" t="s">
        <v>550</v>
      </c>
      <c r="R73" s="36" t="s">
        <v>551</v>
      </c>
      <c r="S73" s="36" t="s">
        <v>552</v>
      </c>
      <c r="T73" s="36" t="s">
        <v>604</v>
      </c>
      <c r="U73" s="36" t="s">
        <v>554</v>
      </c>
      <c r="V73" s="38">
        <v>18</v>
      </c>
      <c r="W73" s="38">
        <v>1</v>
      </c>
      <c r="X73" s="39" t="str">
        <f t="shared" si="2"/>
        <v>C</v>
      </c>
      <c r="Y73" s="37" t="s">
        <v>555</v>
      </c>
      <c r="Z73" s="40">
        <f t="shared" si="3"/>
        <v>18.000730000000001</v>
      </c>
    </row>
    <row r="74" spans="2:26" ht="81.400000000000006" x14ac:dyDescent="0.45">
      <c r="B74" s="36" t="s">
        <v>605</v>
      </c>
      <c r="C74" s="36" t="s">
        <v>606</v>
      </c>
      <c r="D74" s="36" t="s">
        <v>543</v>
      </c>
      <c r="E74" s="36" t="s">
        <v>602</v>
      </c>
      <c r="F74" s="36" t="s">
        <v>545</v>
      </c>
      <c r="G74" s="36" t="s">
        <v>546</v>
      </c>
      <c r="H74" s="36" t="s">
        <v>546</v>
      </c>
      <c r="I74" s="36" t="s">
        <v>546</v>
      </c>
      <c r="J74" s="36" t="s">
        <v>547</v>
      </c>
      <c r="K74" s="36"/>
      <c r="L74" s="36"/>
      <c r="M74" s="36"/>
      <c r="N74" s="37" t="s">
        <v>607</v>
      </c>
      <c r="O74" s="37" t="s">
        <v>549</v>
      </c>
      <c r="P74" s="36" t="s">
        <v>180</v>
      </c>
      <c r="Q74" s="36" t="s">
        <v>550</v>
      </c>
      <c r="R74" s="36" t="s">
        <v>551</v>
      </c>
      <c r="S74" s="36" t="s">
        <v>552</v>
      </c>
      <c r="T74" s="36" t="s">
        <v>608</v>
      </c>
      <c r="U74" s="36" t="s">
        <v>554</v>
      </c>
      <c r="V74" s="38">
        <v>18</v>
      </c>
      <c r="W74" s="38">
        <v>1</v>
      </c>
      <c r="X74" s="39" t="str">
        <f t="shared" ref="X74:X105" si="4">IF(V74="","",IF(AND(V74&gt;=24,W74&gt;=2),"A",IF(V74&gt;=19,"B",IF(V74&gt;=14,"C","D"))))</f>
        <v>C</v>
      </c>
      <c r="Y74" s="37" t="s">
        <v>555</v>
      </c>
      <c r="Z74" s="40">
        <f t="shared" ref="Z74:Z105" si="5">IF(V74="",0,V74+ROW()/100000)</f>
        <v>18.00074</v>
      </c>
    </row>
    <row r="75" spans="2:26" ht="81.400000000000006" x14ac:dyDescent="0.45">
      <c r="B75" s="36" t="s">
        <v>609</v>
      </c>
      <c r="C75" s="36" t="s">
        <v>610</v>
      </c>
      <c r="D75" s="36" t="s">
        <v>543</v>
      </c>
      <c r="E75" s="36" t="s">
        <v>602</v>
      </c>
      <c r="F75" s="36" t="s">
        <v>545</v>
      </c>
      <c r="G75" s="36" t="s">
        <v>546</v>
      </c>
      <c r="H75" s="36" t="s">
        <v>546</v>
      </c>
      <c r="I75" s="36" t="s">
        <v>546</v>
      </c>
      <c r="J75" s="36" t="s">
        <v>547</v>
      </c>
      <c r="K75" s="36"/>
      <c r="L75" s="36"/>
      <c r="M75" s="36"/>
      <c r="N75" s="37" t="s">
        <v>611</v>
      </c>
      <c r="O75" s="37" t="s">
        <v>549</v>
      </c>
      <c r="P75" s="36" t="s">
        <v>180</v>
      </c>
      <c r="Q75" s="36" t="s">
        <v>550</v>
      </c>
      <c r="R75" s="36" t="s">
        <v>551</v>
      </c>
      <c r="S75" s="36" t="s">
        <v>552</v>
      </c>
      <c r="T75" s="36" t="s">
        <v>612</v>
      </c>
      <c r="U75" s="36" t="s">
        <v>554</v>
      </c>
      <c r="V75" s="38">
        <v>18</v>
      </c>
      <c r="W75" s="38">
        <v>1</v>
      </c>
      <c r="X75" s="39" t="str">
        <f t="shared" si="4"/>
        <v>C</v>
      </c>
      <c r="Y75" s="37" t="s">
        <v>555</v>
      </c>
      <c r="Z75" s="40">
        <f t="shared" si="5"/>
        <v>18.00075</v>
      </c>
    </row>
    <row r="76" spans="2:26" ht="81.400000000000006" x14ac:dyDescent="0.45">
      <c r="B76" s="36" t="s">
        <v>613</v>
      </c>
      <c r="C76" s="36" t="s">
        <v>614</v>
      </c>
      <c r="D76" s="36" t="s">
        <v>543</v>
      </c>
      <c r="E76" s="36" t="s">
        <v>602</v>
      </c>
      <c r="F76" s="36" t="s">
        <v>545</v>
      </c>
      <c r="G76" s="36" t="s">
        <v>546</v>
      </c>
      <c r="H76" s="36" t="s">
        <v>546</v>
      </c>
      <c r="I76" s="36" t="s">
        <v>546</v>
      </c>
      <c r="J76" s="36" t="s">
        <v>547</v>
      </c>
      <c r="K76" s="36"/>
      <c r="L76" s="36"/>
      <c r="M76" s="36"/>
      <c r="N76" s="37" t="s">
        <v>615</v>
      </c>
      <c r="O76" s="37" t="s">
        <v>549</v>
      </c>
      <c r="P76" s="36" t="s">
        <v>180</v>
      </c>
      <c r="Q76" s="36" t="s">
        <v>550</v>
      </c>
      <c r="R76" s="36" t="s">
        <v>551</v>
      </c>
      <c r="S76" s="36" t="s">
        <v>552</v>
      </c>
      <c r="T76" s="36" t="s">
        <v>616</v>
      </c>
      <c r="U76" s="36" t="s">
        <v>554</v>
      </c>
      <c r="V76" s="38">
        <v>18</v>
      </c>
      <c r="W76" s="38">
        <v>1</v>
      </c>
      <c r="X76" s="39" t="str">
        <f t="shared" si="4"/>
        <v>C</v>
      </c>
      <c r="Y76" s="37" t="s">
        <v>555</v>
      </c>
      <c r="Z76" s="40">
        <f t="shared" si="5"/>
        <v>18.00076</v>
      </c>
    </row>
    <row r="77" spans="2:26" ht="81.400000000000006" x14ac:dyDescent="0.45">
      <c r="B77" s="36" t="s">
        <v>617</v>
      </c>
      <c r="C77" s="36" t="s">
        <v>618</v>
      </c>
      <c r="D77" s="36" t="s">
        <v>543</v>
      </c>
      <c r="E77" s="36" t="s">
        <v>602</v>
      </c>
      <c r="F77" s="36" t="s">
        <v>545</v>
      </c>
      <c r="G77" s="36" t="s">
        <v>546</v>
      </c>
      <c r="H77" s="36" t="s">
        <v>546</v>
      </c>
      <c r="I77" s="36" t="s">
        <v>546</v>
      </c>
      <c r="J77" s="36" t="s">
        <v>547</v>
      </c>
      <c r="K77" s="36"/>
      <c r="L77" s="36"/>
      <c r="M77" s="36"/>
      <c r="N77" s="37" t="s">
        <v>619</v>
      </c>
      <c r="O77" s="37" t="s">
        <v>549</v>
      </c>
      <c r="P77" s="36" t="s">
        <v>180</v>
      </c>
      <c r="Q77" s="36" t="s">
        <v>550</v>
      </c>
      <c r="R77" s="36" t="s">
        <v>551</v>
      </c>
      <c r="S77" s="36" t="s">
        <v>552</v>
      </c>
      <c r="T77" s="36" t="s">
        <v>604</v>
      </c>
      <c r="U77" s="36" t="s">
        <v>554</v>
      </c>
      <c r="V77" s="38">
        <v>18</v>
      </c>
      <c r="W77" s="38">
        <v>1</v>
      </c>
      <c r="X77" s="39" t="str">
        <f t="shared" si="4"/>
        <v>C</v>
      </c>
      <c r="Y77" s="37" t="s">
        <v>555</v>
      </c>
      <c r="Z77" s="40">
        <f t="shared" si="5"/>
        <v>18.000769999999999</v>
      </c>
    </row>
    <row r="78" spans="2:26" ht="81.400000000000006" x14ac:dyDescent="0.45">
      <c r="B78" s="36" t="s">
        <v>620</v>
      </c>
      <c r="C78" s="36" t="s">
        <v>621</v>
      </c>
      <c r="D78" s="36" t="s">
        <v>543</v>
      </c>
      <c r="E78" s="36" t="s">
        <v>602</v>
      </c>
      <c r="F78" s="36" t="s">
        <v>545</v>
      </c>
      <c r="G78" s="36" t="s">
        <v>546</v>
      </c>
      <c r="H78" s="36" t="s">
        <v>546</v>
      </c>
      <c r="I78" s="36" t="s">
        <v>546</v>
      </c>
      <c r="J78" s="36" t="s">
        <v>547</v>
      </c>
      <c r="K78" s="36"/>
      <c r="L78" s="36"/>
      <c r="M78" s="36"/>
      <c r="N78" s="37" t="s">
        <v>622</v>
      </c>
      <c r="O78" s="37" t="s">
        <v>549</v>
      </c>
      <c r="P78" s="36" t="s">
        <v>180</v>
      </c>
      <c r="Q78" s="36" t="s">
        <v>550</v>
      </c>
      <c r="R78" s="36" t="s">
        <v>551</v>
      </c>
      <c r="S78" s="36" t="s">
        <v>552</v>
      </c>
      <c r="T78" s="36" t="s">
        <v>623</v>
      </c>
      <c r="U78" s="36" t="s">
        <v>554</v>
      </c>
      <c r="V78" s="38">
        <v>18</v>
      </c>
      <c r="W78" s="38">
        <v>1</v>
      </c>
      <c r="X78" s="39" t="str">
        <f t="shared" si="4"/>
        <v>C</v>
      </c>
      <c r="Y78" s="37" t="s">
        <v>555</v>
      </c>
      <c r="Z78" s="40">
        <f t="shared" si="5"/>
        <v>18.000779999999999</v>
      </c>
    </row>
    <row r="79" spans="2:26" ht="81.400000000000006" x14ac:dyDescent="0.45">
      <c r="B79" s="36" t="s">
        <v>624</v>
      </c>
      <c r="C79" s="36" t="s">
        <v>625</v>
      </c>
      <c r="D79" s="36" t="s">
        <v>543</v>
      </c>
      <c r="E79" s="36" t="s">
        <v>626</v>
      </c>
      <c r="F79" s="36" t="s">
        <v>545</v>
      </c>
      <c r="G79" s="36" t="s">
        <v>546</v>
      </c>
      <c r="H79" s="36" t="s">
        <v>546</v>
      </c>
      <c r="I79" s="36" t="s">
        <v>546</v>
      </c>
      <c r="J79" s="36" t="s">
        <v>547</v>
      </c>
      <c r="K79" s="36"/>
      <c r="L79" s="36"/>
      <c r="M79" s="36"/>
      <c r="N79" s="37" t="s">
        <v>627</v>
      </c>
      <c r="O79" s="37" t="s">
        <v>549</v>
      </c>
      <c r="P79" s="36" t="s">
        <v>180</v>
      </c>
      <c r="Q79" s="36" t="s">
        <v>550</v>
      </c>
      <c r="R79" s="36" t="s">
        <v>551</v>
      </c>
      <c r="S79" s="36" t="s">
        <v>552</v>
      </c>
      <c r="T79" s="36" t="s">
        <v>628</v>
      </c>
      <c r="U79" s="36" t="s">
        <v>554</v>
      </c>
      <c r="V79" s="38">
        <v>18</v>
      </c>
      <c r="W79" s="38">
        <v>1</v>
      </c>
      <c r="X79" s="39" t="str">
        <f t="shared" si="4"/>
        <v>C</v>
      </c>
      <c r="Y79" s="37" t="s">
        <v>555</v>
      </c>
      <c r="Z79" s="40">
        <f t="shared" si="5"/>
        <v>18.000789999999999</v>
      </c>
    </row>
    <row r="80" spans="2:26" ht="81.400000000000006" x14ac:dyDescent="0.45">
      <c r="B80" s="36" t="s">
        <v>629</v>
      </c>
      <c r="C80" s="36" t="s">
        <v>630</v>
      </c>
      <c r="D80" s="36" t="s">
        <v>543</v>
      </c>
      <c r="E80" s="36" t="s">
        <v>205</v>
      </c>
      <c r="F80" s="36" t="s">
        <v>545</v>
      </c>
      <c r="G80" s="36" t="s">
        <v>546</v>
      </c>
      <c r="H80" s="36" t="s">
        <v>546</v>
      </c>
      <c r="I80" s="36" t="s">
        <v>546</v>
      </c>
      <c r="J80" s="36" t="s">
        <v>547</v>
      </c>
      <c r="K80" s="36"/>
      <c r="L80" s="36"/>
      <c r="M80" s="36"/>
      <c r="N80" s="37" t="s">
        <v>631</v>
      </c>
      <c r="O80" s="37" t="s">
        <v>549</v>
      </c>
      <c r="P80" s="36" t="s">
        <v>180</v>
      </c>
      <c r="Q80" s="36" t="s">
        <v>550</v>
      </c>
      <c r="R80" s="36" t="s">
        <v>551</v>
      </c>
      <c r="S80" s="36" t="s">
        <v>552</v>
      </c>
      <c r="T80" s="36" t="s">
        <v>632</v>
      </c>
      <c r="U80" s="36" t="s">
        <v>554</v>
      </c>
      <c r="V80" s="38">
        <v>18</v>
      </c>
      <c r="W80" s="38">
        <v>1</v>
      </c>
      <c r="X80" s="39" t="str">
        <f t="shared" si="4"/>
        <v>C</v>
      </c>
      <c r="Y80" s="37" t="s">
        <v>555</v>
      </c>
      <c r="Z80" s="40">
        <f t="shared" si="5"/>
        <v>18.000800000000002</v>
      </c>
    </row>
    <row r="81" spans="2:26" ht="81.400000000000006" x14ac:dyDescent="0.45">
      <c r="B81" s="36" t="s">
        <v>633</v>
      </c>
      <c r="C81" s="36" t="s">
        <v>572</v>
      </c>
      <c r="D81" s="36" t="s">
        <v>543</v>
      </c>
      <c r="E81" s="36" t="s">
        <v>205</v>
      </c>
      <c r="F81" s="36" t="s">
        <v>545</v>
      </c>
      <c r="G81" s="36" t="s">
        <v>546</v>
      </c>
      <c r="H81" s="36" t="s">
        <v>546</v>
      </c>
      <c r="I81" s="36" t="s">
        <v>546</v>
      </c>
      <c r="J81" s="36" t="s">
        <v>547</v>
      </c>
      <c r="K81" s="36"/>
      <c r="L81" s="36"/>
      <c r="M81" s="36"/>
      <c r="N81" s="37" t="s">
        <v>634</v>
      </c>
      <c r="O81" s="37" t="s">
        <v>549</v>
      </c>
      <c r="P81" s="36" t="s">
        <v>180</v>
      </c>
      <c r="Q81" s="36" t="s">
        <v>550</v>
      </c>
      <c r="R81" s="36" t="s">
        <v>551</v>
      </c>
      <c r="S81" s="36" t="s">
        <v>552</v>
      </c>
      <c r="T81" s="36" t="s">
        <v>635</v>
      </c>
      <c r="U81" s="36" t="s">
        <v>554</v>
      </c>
      <c r="V81" s="38">
        <v>18</v>
      </c>
      <c r="W81" s="38">
        <v>1</v>
      </c>
      <c r="X81" s="39" t="str">
        <f t="shared" si="4"/>
        <v>C</v>
      </c>
      <c r="Y81" s="37" t="s">
        <v>555</v>
      </c>
      <c r="Z81" s="40">
        <f t="shared" si="5"/>
        <v>18.000810000000001</v>
      </c>
    </row>
    <row r="82" spans="2:26" ht="81.400000000000006" x14ac:dyDescent="0.45">
      <c r="B82" s="36" t="s">
        <v>636</v>
      </c>
      <c r="C82" s="36" t="s">
        <v>637</v>
      </c>
      <c r="D82" s="36" t="s">
        <v>543</v>
      </c>
      <c r="E82" s="36" t="s">
        <v>638</v>
      </c>
      <c r="F82" s="36" t="s">
        <v>545</v>
      </c>
      <c r="G82" s="36" t="s">
        <v>546</v>
      </c>
      <c r="H82" s="36" t="s">
        <v>546</v>
      </c>
      <c r="I82" s="36" t="s">
        <v>546</v>
      </c>
      <c r="J82" s="36" t="s">
        <v>547</v>
      </c>
      <c r="K82" s="36"/>
      <c r="L82" s="36"/>
      <c r="M82" s="36"/>
      <c r="N82" s="37" t="s">
        <v>639</v>
      </c>
      <c r="O82" s="37" t="s">
        <v>549</v>
      </c>
      <c r="P82" s="36" t="s">
        <v>180</v>
      </c>
      <c r="Q82" s="36" t="s">
        <v>550</v>
      </c>
      <c r="R82" s="36" t="s">
        <v>551</v>
      </c>
      <c r="S82" s="36" t="s">
        <v>552</v>
      </c>
      <c r="T82" s="36" t="s">
        <v>640</v>
      </c>
      <c r="U82" s="36" t="s">
        <v>554</v>
      </c>
      <c r="V82" s="38">
        <v>18</v>
      </c>
      <c r="W82" s="38">
        <v>1</v>
      </c>
      <c r="X82" s="39" t="str">
        <f t="shared" si="4"/>
        <v>C</v>
      </c>
      <c r="Y82" s="37" t="s">
        <v>555</v>
      </c>
      <c r="Z82" s="40">
        <f t="shared" si="5"/>
        <v>18.000820000000001</v>
      </c>
    </row>
    <row r="83" spans="2:26" ht="81.400000000000006" x14ac:dyDescent="0.45">
      <c r="B83" s="36" t="s">
        <v>641</v>
      </c>
      <c r="C83" s="36" t="s">
        <v>642</v>
      </c>
      <c r="D83" s="36" t="s">
        <v>543</v>
      </c>
      <c r="E83" s="36" t="s">
        <v>205</v>
      </c>
      <c r="F83" s="36" t="s">
        <v>545</v>
      </c>
      <c r="G83" s="36" t="s">
        <v>546</v>
      </c>
      <c r="H83" s="36" t="s">
        <v>546</v>
      </c>
      <c r="I83" s="36" t="s">
        <v>546</v>
      </c>
      <c r="J83" s="36" t="s">
        <v>547</v>
      </c>
      <c r="K83" s="36"/>
      <c r="L83" s="36"/>
      <c r="M83" s="36"/>
      <c r="N83" s="37" t="s">
        <v>643</v>
      </c>
      <c r="O83" s="37" t="s">
        <v>549</v>
      </c>
      <c r="P83" s="36" t="s">
        <v>180</v>
      </c>
      <c r="Q83" s="36" t="s">
        <v>550</v>
      </c>
      <c r="R83" s="36" t="s">
        <v>551</v>
      </c>
      <c r="S83" s="36" t="s">
        <v>552</v>
      </c>
      <c r="T83" s="36" t="s">
        <v>644</v>
      </c>
      <c r="U83" s="36" t="s">
        <v>554</v>
      </c>
      <c r="V83" s="38">
        <v>18</v>
      </c>
      <c r="W83" s="38">
        <v>1</v>
      </c>
      <c r="X83" s="39" t="str">
        <f t="shared" si="4"/>
        <v>C</v>
      </c>
      <c r="Y83" s="37" t="s">
        <v>555</v>
      </c>
      <c r="Z83" s="40">
        <f t="shared" si="5"/>
        <v>18.000830000000001</v>
      </c>
    </row>
    <row r="84" spans="2:26" ht="81.400000000000006" x14ac:dyDescent="0.45">
      <c r="B84" s="36" t="s">
        <v>645</v>
      </c>
      <c r="C84" s="36" t="s">
        <v>646</v>
      </c>
      <c r="D84" s="36" t="s">
        <v>543</v>
      </c>
      <c r="E84" s="36" t="s">
        <v>647</v>
      </c>
      <c r="F84" s="36" t="s">
        <v>648</v>
      </c>
      <c r="G84" s="36" t="s">
        <v>546</v>
      </c>
      <c r="H84" s="36" t="s">
        <v>546</v>
      </c>
      <c r="I84" s="36" t="s">
        <v>546</v>
      </c>
      <c r="J84" s="36" t="s">
        <v>547</v>
      </c>
      <c r="K84" s="36"/>
      <c r="L84" s="36"/>
      <c r="M84" s="36"/>
      <c r="N84" s="37" t="s">
        <v>649</v>
      </c>
      <c r="O84" s="37" t="s">
        <v>549</v>
      </c>
      <c r="P84" s="36" t="s">
        <v>180</v>
      </c>
      <c r="Q84" s="36" t="s">
        <v>550</v>
      </c>
      <c r="R84" s="36" t="s">
        <v>551</v>
      </c>
      <c r="S84" s="36" t="s">
        <v>552</v>
      </c>
      <c r="T84" s="36" t="s">
        <v>650</v>
      </c>
      <c r="U84" s="36" t="s">
        <v>554</v>
      </c>
      <c r="V84" s="38">
        <v>18</v>
      </c>
      <c r="W84" s="38">
        <v>1</v>
      </c>
      <c r="X84" s="39" t="str">
        <f t="shared" si="4"/>
        <v>C</v>
      </c>
      <c r="Y84" s="37" t="s">
        <v>555</v>
      </c>
      <c r="Z84" s="40">
        <f t="shared" si="5"/>
        <v>18.00084</v>
      </c>
    </row>
    <row r="85" spans="2:26" ht="46.5" x14ac:dyDescent="0.45">
      <c r="B85" s="36" t="s">
        <v>651</v>
      </c>
      <c r="C85" s="36" t="s">
        <v>652</v>
      </c>
      <c r="D85" s="36" t="s">
        <v>543</v>
      </c>
      <c r="E85" s="36" t="s">
        <v>653</v>
      </c>
      <c r="F85" s="36" t="s">
        <v>90</v>
      </c>
      <c r="G85" s="36" t="s">
        <v>546</v>
      </c>
      <c r="H85" s="36" t="s">
        <v>546</v>
      </c>
      <c r="I85" s="36" t="s">
        <v>546</v>
      </c>
      <c r="J85" s="36" t="s">
        <v>547</v>
      </c>
      <c r="K85" s="36"/>
      <c r="L85" s="36"/>
      <c r="M85" s="36"/>
      <c r="N85" s="37" t="s">
        <v>654</v>
      </c>
      <c r="O85" s="37" t="s">
        <v>549</v>
      </c>
      <c r="P85" s="36" t="s">
        <v>180</v>
      </c>
      <c r="Q85" s="36" t="s">
        <v>550</v>
      </c>
      <c r="R85" s="36" t="s">
        <v>655</v>
      </c>
      <c r="S85" s="36" t="s">
        <v>656</v>
      </c>
      <c r="T85" s="36" t="s">
        <v>657</v>
      </c>
      <c r="U85" s="36" t="s">
        <v>554</v>
      </c>
      <c r="V85" s="38">
        <v>14</v>
      </c>
      <c r="W85" s="38">
        <v>1</v>
      </c>
      <c r="X85" s="39" t="str">
        <f t="shared" si="4"/>
        <v>C</v>
      </c>
      <c r="Y85" s="37" t="s">
        <v>658</v>
      </c>
      <c r="Z85" s="40">
        <f t="shared" si="5"/>
        <v>14.00085</v>
      </c>
    </row>
    <row r="86" spans="2:26" ht="46.5" x14ac:dyDescent="0.45">
      <c r="B86" s="36" t="s">
        <v>659</v>
      </c>
      <c r="C86" s="36" t="s">
        <v>660</v>
      </c>
      <c r="D86" s="36" t="s">
        <v>543</v>
      </c>
      <c r="E86" s="36" t="s">
        <v>661</v>
      </c>
      <c r="F86" s="36" t="s">
        <v>568</v>
      </c>
      <c r="G86" s="36" t="s">
        <v>546</v>
      </c>
      <c r="H86" s="36" t="s">
        <v>546</v>
      </c>
      <c r="I86" s="36" t="s">
        <v>546</v>
      </c>
      <c r="J86" s="36" t="s">
        <v>547</v>
      </c>
      <c r="K86" s="36"/>
      <c r="L86" s="36"/>
      <c r="M86" s="36"/>
      <c r="N86" s="37" t="s">
        <v>662</v>
      </c>
      <c r="O86" s="37" t="s">
        <v>549</v>
      </c>
      <c r="P86" s="36" t="s">
        <v>180</v>
      </c>
      <c r="Q86" s="36" t="s">
        <v>550</v>
      </c>
      <c r="R86" s="36" t="s">
        <v>655</v>
      </c>
      <c r="S86" s="36" t="s">
        <v>656</v>
      </c>
      <c r="T86" s="36" t="s">
        <v>663</v>
      </c>
      <c r="U86" s="36" t="s">
        <v>554</v>
      </c>
      <c r="V86" s="38">
        <v>14</v>
      </c>
      <c r="W86" s="38">
        <v>1</v>
      </c>
      <c r="X86" s="39" t="str">
        <f t="shared" si="4"/>
        <v>C</v>
      </c>
      <c r="Y86" s="37" t="s">
        <v>658</v>
      </c>
      <c r="Z86" s="40">
        <f t="shared" si="5"/>
        <v>14.000859999999999</v>
      </c>
    </row>
    <row r="87" spans="2:26" ht="46.5" x14ac:dyDescent="0.45">
      <c r="B87" s="36" t="s">
        <v>664</v>
      </c>
      <c r="C87" s="36" t="s">
        <v>665</v>
      </c>
      <c r="D87" s="36" t="s">
        <v>543</v>
      </c>
      <c r="E87" s="36" t="s">
        <v>666</v>
      </c>
      <c r="F87" s="36" t="s">
        <v>545</v>
      </c>
      <c r="G87" s="36" t="s">
        <v>546</v>
      </c>
      <c r="H87" s="36" t="s">
        <v>546</v>
      </c>
      <c r="I87" s="36" t="s">
        <v>546</v>
      </c>
      <c r="J87" s="36" t="s">
        <v>547</v>
      </c>
      <c r="K87" s="36"/>
      <c r="L87" s="36"/>
      <c r="M87" s="36"/>
      <c r="N87" s="37" t="s">
        <v>667</v>
      </c>
      <c r="O87" s="37" t="s">
        <v>549</v>
      </c>
      <c r="P87" s="36" t="s">
        <v>180</v>
      </c>
      <c r="Q87" s="36" t="s">
        <v>550</v>
      </c>
      <c r="R87" s="36" t="s">
        <v>655</v>
      </c>
      <c r="S87" s="36" t="s">
        <v>656</v>
      </c>
      <c r="T87" s="36" t="s">
        <v>668</v>
      </c>
      <c r="U87" s="36" t="s">
        <v>554</v>
      </c>
      <c r="V87" s="38">
        <v>14</v>
      </c>
      <c r="W87" s="38">
        <v>1</v>
      </c>
      <c r="X87" s="39" t="str">
        <f t="shared" si="4"/>
        <v>C</v>
      </c>
      <c r="Y87" s="37" t="s">
        <v>658</v>
      </c>
      <c r="Z87" s="40">
        <f t="shared" si="5"/>
        <v>14.000870000000001</v>
      </c>
    </row>
    <row r="88" spans="2:26" ht="46.5" x14ac:dyDescent="0.45">
      <c r="B88" s="36" t="s">
        <v>669</v>
      </c>
      <c r="C88" s="36" t="s">
        <v>670</v>
      </c>
      <c r="D88" s="36" t="s">
        <v>543</v>
      </c>
      <c r="E88" s="36" t="s">
        <v>527</v>
      </c>
      <c r="F88" s="36" t="s">
        <v>528</v>
      </c>
      <c r="G88" s="36" t="s">
        <v>546</v>
      </c>
      <c r="H88" s="36" t="s">
        <v>546</v>
      </c>
      <c r="I88" s="36" t="s">
        <v>546</v>
      </c>
      <c r="J88" s="36" t="s">
        <v>547</v>
      </c>
      <c r="K88" s="36"/>
      <c r="L88" s="36"/>
      <c r="M88" s="36"/>
      <c r="N88" s="37" t="s">
        <v>671</v>
      </c>
      <c r="O88" s="37" t="s">
        <v>549</v>
      </c>
      <c r="P88" s="36" t="s">
        <v>180</v>
      </c>
      <c r="Q88" s="36" t="s">
        <v>550</v>
      </c>
      <c r="R88" s="36" t="s">
        <v>655</v>
      </c>
      <c r="S88" s="36" t="s">
        <v>656</v>
      </c>
      <c r="T88" s="36" t="s">
        <v>672</v>
      </c>
      <c r="U88" s="36" t="s">
        <v>554</v>
      </c>
      <c r="V88" s="38">
        <v>14</v>
      </c>
      <c r="W88" s="38">
        <v>1</v>
      </c>
      <c r="X88" s="39" t="str">
        <f t="shared" si="4"/>
        <v>C</v>
      </c>
      <c r="Y88" s="37" t="s">
        <v>658</v>
      </c>
      <c r="Z88" s="40">
        <f t="shared" si="5"/>
        <v>14.00088</v>
      </c>
    </row>
    <row r="89" spans="2:26" ht="46.5" x14ac:dyDescent="0.45">
      <c r="B89" s="36" t="s">
        <v>673</v>
      </c>
      <c r="C89" s="36" t="s">
        <v>674</v>
      </c>
      <c r="D89" s="36" t="s">
        <v>543</v>
      </c>
      <c r="E89" s="36" t="s">
        <v>675</v>
      </c>
      <c r="F89" s="36" t="s">
        <v>87</v>
      </c>
      <c r="G89" s="36" t="s">
        <v>546</v>
      </c>
      <c r="H89" s="36" t="s">
        <v>546</v>
      </c>
      <c r="I89" s="36" t="s">
        <v>546</v>
      </c>
      <c r="J89" s="36" t="s">
        <v>547</v>
      </c>
      <c r="K89" s="36"/>
      <c r="L89" s="36"/>
      <c r="M89" s="36"/>
      <c r="N89" s="37" t="s">
        <v>676</v>
      </c>
      <c r="O89" s="37" t="s">
        <v>549</v>
      </c>
      <c r="P89" s="36" t="s">
        <v>180</v>
      </c>
      <c r="Q89" s="36" t="s">
        <v>550</v>
      </c>
      <c r="R89" s="36" t="s">
        <v>655</v>
      </c>
      <c r="S89" s="36" t="s">
        <v>656</v>
      </c>
      <c r="T89" s="36" t="s">
        <v>677</v>
      </c>
      <c r="U89" s="36" t="s">
        <v>554</v>
      </c>
      <c r="V89" s="38">
        <v>14</v>
      </c>
      <c r="W89" s="38">
        <v>1</v>
      </c>
      <c r="X89" s="39" t="str">
        <f t="shared" si="4"/>
        <v>C</v>
      </c>
      <c r="Y89" s="37" t="s">
        <v>658</v>
      </c>
      <c r="Z89" s="40">
        <f t="shared" si="5"/>
        <v>14.00089</v>
      </c>
    </row>
    <row r="90" spans="2:26" ht="46.5" x14ac:dyDescent="0.45">
      <c r="B90" s="36" t="s">
        <v>678</v>
      </c>
      <c r="C90" s="36" t="s">
        <v>679</v>
      </c>
      <c r="D90" s="36" t="s">
        <v>543</v>
      </c>
      <c r="E90" s="36" t="s">
        <v>680</v>
      </c>
      <c r="F90" s="36" t="s">
        <v>545</v>
      </c>
      <c r="G90" s="36" t="s">
        <v>546</v>
      </c>
      <c r="H90" s="36" t="s">
        <v>546</v>
      </c>
      <c r="I90" s="36" t="s">
        <v>546</v>
      </c>
      <c r="J90" s="36" t="s">
        <v>547</v>
      </c>
      <c r="K90" s="36"/>
      <c r="L90" s="36"/>
      <c r="M90" s="36"/>
      <c r="N90" s="37" t="s">
        <v>681</v>
      </c>
      <c r="O90" s="37" t="s">
        <v>549</v>
      </c>
      <c r="P90" s="36" t="s">
        <v>180</v>
      </c>
      <c r="Q90" s="36" t="s">
        <v>550</v>
      </c>
      <c r="R90" s="36" t="s">
        <v>655</v>
      </c>
      <c r="S90" s="36" t="s">
        <v>656</v>
      </c>
      <c r="T90" s="36" t="s">
        <v>682</v>
      </c>
      <c r="U90" s="36" t="s">
        <v>554</v>
      </c>
      <c r="V90" s="38">
        <v>14</v>
      </c>
      <c r="W90" s="38">
        <v>1</v>
      </c>
      <c r="X90" s="39" t="str">
        <f t="shared" si="4"/>
        <v>C</v>
      </c>
      <c r="Y90" s="37" t="s">
        <v>658</v>
      </c>
      <c r="Z90" s="40">
        <f t="shared" si="5"/>
        <v>14.0009</v>
      </c>
    </row>
    <row r="91" spans="2:26" ht="58.15" x14ac:dyDescent="0.45">
      <c r="B91" s="36" t="s">
        <v>683</v>
      </c>
      <c r="C91" s="36" t="s">
        <v>684</v>
      </c>
      <c r="D91" s="36" t="s">
        <v>543</v>
      </c>
      <c r="E91" s="36" t="s">
        <v>544</v>
      </c>
      <c r="F91" s="36" t="s">
        <v>545</v>
      </c>
      <c r="G91" s="36" t="s">
        <v>546</v>
      </c>
      <c r="H91" s="36" t="s">
        <v>546</v>
      </c>
      <c r="I91" s="36" t="s">
        <v>546</v>
      </c>
      <c r="J91" s="36" t="s">
        <v>547</v>
      </c>
      <c r="K91" s="36"/>
      <c r="L91" s="36"/>
      <c r="M91" s="36"/>
      <c r="N91" s="37" t="s">
        <v>685</v>
      </c>
      <c r="O91" s="37" t="s">
        <v>549</v>
      </c>
      <c r="P91" s="36" t="s">
        <v>180</v>
      </c>
      <c r="Q91" s="36" t="s">
        <v>550</v>
      </c>
      <c r="R91" s="36" t="s">
        <v>655</v>
      </c>
      <c r="S91" s="36" t="s">
        <v>656</v>
      </c>
      <c r="T91" s="36" t="s">
        <v>686</v>
      </c>
      <c r="U91" s="36" t="s">
        <v>554</v>
      </c>
      <c r="V91" s="38">
        <v>14</v>
      </c>
      <c r="W91" s="38">
        <v>1</v>
      </c>
      <c r="X91" s="39" t="str">
        <f t="shared" si="4"/>
        <v>C</v>
      </c>
      <c r="Y91" s="37" t="s">
        <v>658</v>
      </c>
      <c r="Z91" s="40">
        <f t="shared" si="5"/>
        <v>14.000909999999999</v>
      </c>
    </row>
    <row r="92" spans="2:26" ht="46.5" x14ac:dyDescent="0.45">
      <c r="B92" s="36" t="s">
        <v>687</v>
      </c>
      <c r="C92" s="36" t="s">
        <v>688</v>
      </c>
      <c r="D92" s="36" t="s">
        <v>543</v>
      </c>
      <c r="E92" s="36" t="s">
        <v>689</v>
      </c>
      <c r="F92" s="36" t="s">
        <v>597</v>
      </c>
      <c r="G92" s="36" t="s">
        <v>546</v>
      </c>
      <c r="H92" s="36" t="s">
        <v>546</v>
      </c>
      <c r="I92" s="36" t="s">
        <v>546</v>
      </c>
      <c r="J92" s="36" t="s">
        <v>547</v>
      </c>
      <c r="K92" s="36"/>
      <c r="L92" s="36"/>
      <c r="M92" s="36"/>
      <c r="N92" s="37" t="s">
        <v>690</v>
      </c>
      <c r="O92" s="37" t="s">
        <v>549</v>
      </c>
      <c r="P92" s="36" t="s">
        <v>180</v>
      </c>
      <c r="Q92" s="36" t="s">
        <v>550</v>
      </c>
      <c r="R92" s="36" t="s">
        <v>655</v>
      </c>
      <c r="S92" s="36" t="s">
        <v>656</v>
      </c>
      <c r="T92" s="36" t="s">
        <v>691</v>
      </c>
      <c r="U92" s="36" t="s">
        <v>554</v>
      </c>
      <c r="V92" s="38">
        <v>14</v>
      </c>
      <c r="W92" s="38">
        <v>1</v>
      </c>
      <c r="X92" s="39" t="str">
        <f t="shared" si="4"/>
        <v>C</v>
      </c>
      <c r="Y92" s="37" t="s">
        <v>658</v>
      </c>
      <c r="Z92" s="40">
        <f t="shared" si="5"/>
        <v>14.000920000000001</v>
      </c>
    </row>
    <row r="93" spans="2:26" ht="46.5" x14ac:dyDescent="0.45">
      <c r="B93" s="36" t="s">
        <v>692</v>
      </c>
      <c r="C93" s="36" t="s">
        <v>693</v>
      </c>
      <c r="D93" s="36" t="s">
        <v>543</v>
      </c>
      <c r="E93" s="36" t="s">
        <v>558</v>
      </c>
      <c r="F93" s="36" t="s">
        <v>91</v>
      </c>
      <c r="G93" s="36" t="s">
        <v>546</v>
      </c>
      <c r="H93" s="36" t="s">
        <v>546</v>
      </c>
      <c r="I93" s="36" t="s">
        <v>546</v>
      </c>
      <c r="J93" s="36" t="s">
        <v>547</v>
      </c>
      <c r="K93" s="36"/>
      <c r="L93" s="36"/>
      <c r="M93" s="36"/>
      <c r="N93" s="37" t="s">
        <v>694</v>
      </c>
      <c r="O93" s="37" t="s">
        <v>549</v>
      </c>
      <c r="P93" s="36" t="s">
        <v>180</v>
      </c>
      <c r="Q93" s="36" t="s">
        <v>550</v>
      </c>
      <c r="R93" s="36" t="s">
        <v>655</v>
      </c>
      <c r="S93" s="36" t="s">
        <v>656</v>
      </c>
      <c r="T93" s="36" t="s">
        <v>695</v>
      </c>
      <c r="U93" s="36" t="s">
        <v>554</v>
      </c>
      <c r="V93" s="38">
        <v>14</v>
      </c>
      <c r="W93" s="38">
        <v>1</v>
      </c>
      <c r="X93" s="39" t="str">
        <f t="shared" si="4"/>
        <v>C</v>
      </c>
      <c r="Y93" s="37" t="s">
        <v>658</v>
      </c>
      <c r="Z93" s="40">
        <f t="shared" si="5"/>
        <v>14.00093</v>
      </c>
    </row>
    <row r="94" spans="2:26" ht="34.9" x14ac:dyDescent="0.45">
      <c r="B94" s="36" t="s">
        <v>696</v>
      </c>
      <c r="C94" s="36" t="s">
        <v>697</v>
      </c>
      <c r="D94" s="36" t="s">
        <v>543</v>
      </c>
      <c r="E94" s="36" t="s">
        <v>698</v>
      </c>
      <c r="F94" s="36" t="s">
        <v>91</v>
      </c>
      <c r="G94" s="36" t="s">
        <v>546</v>
      </c>
      <c r="H94" s="36" t="s">
        <v>546</v>
      </c>
      <c r="I94" s="36" t="s">
        <v>546</v>
      </c>
      <c r="J94" s="36" t="s">
        <v>547</v>
      </c>
      <c r="K94" s="36"/>
      <c r="L94" s="36"/>
      <c r="M94" s="36"/>
      <c r="N94" s="37" t="s">
        <v>699</v>
      </c>
      <c r="O94" s="37" t="s">
        <v>549</v>
      </c>
      <c r="P94" s="36" t="s">
        <v>180</v>
      </c>
      <c r="Q94" s="36" t="s">
        <v>550</v>
      </c>
      <c r="R94" s="36" t="s">
        <v>655</v>
      </c>
      <c r="S94" s="36" t="s">
        <v>656</v>
      </c>
      <c r="T94" s="36" t="s">
        <v>700</v>
      </c>
      <c r="U94" s="36" t="s">
        <v>554</v>
      </c>
      <c r="V94" s="38">
        <v>14</v>
      </c>
      <c r="W94" s="38">
        <v>1</v>
      </c>
      <c r="X94" s="39" t="str">
        <f t="shared" si="4"/>
        <v>C</v>
      </c>
      <c r="Y94" s="37" t="s">
        <v>658</v>
      </c>
      <c r="Z94" s="40">
        <f t="shared" si="5"/>
        <v>14.00094</v>
      </c>
    </row>
    <row r="95" spans="2:26" ht="58.15" x14ac:dyDescent="0.45">
      <c r="B95" s="36" t="s">
        <v>701</v>
      </c>
      <c r="C95" s="36" t="s">
        <v>702</v>
      </c>
      <c r="D95" s="36" t="s">
        <v>543</v>
      </c>
      <c r="E95" s="36" t="s">
        <v>703</v>
      </c>
      <c r="F95" s="36" t="s">
        <v>86</v>
      </c>
      <c r="G95" s="36" t="s">
        <v>546</v>
      </c>
      <c r="H95" s="36" t="s">
        <v>546</v>
      </c>
      <c r="I95" s="36" t="s">
        <v>546</v>
      </c>
      <c r="J95" s="36" t="s">
        <v>547</v>
      </c>
      <c r="K95" s="36"/>
      <c r="L95" s="36"/>
      <c r="M95" s="36"/>
      <c r="N95" s="37" t="s">
        <v>704</v>
      </c>
      <c r="O95" s="37" t="s">
        <v>549</v>
      </c>
      <c r="P95" s="36" t="s">
        <v>180</v>
      </c>
      <c r="Q95" s="36" t="s">
        <v>550</v>
      </c>
      <c r="R95" s="36" t="s">
        <v>655</v>
      </c>
      <c r="S95" s="36" t="s">
        <v>656</v>
      </c>
      <c r="T95" s="36" t="s">
        <v>705</v>
      </c>
      <c r="U95" s="36" t="s">
        <v>554</v>
      </c>
      <c r="V95" s="38">
        <v>14</v>
      </c>
      <c r="W95" s="38">
        <v>1</v>
      </c>
      <c r="X95" s="39" t="str">
        <f t="shared" si="4"/>
        <v>C</v>
      </c>
      <c r="Y95" s="37" t="s">
        <v>658</v>
      </c>
      <c r="Z95" s="40">
        <f t="shared" si="5"/>
        <v>14.00095</v>
      </c>
    </row>
    <row r="96" spans="2:26" ht="58.15" x14ac:dyDescent="0.45">
      <c r="B96" s="36" t="s">
        <v>706</v>
      </c>
      <c r="C96" s="36" t="s">
        <v>707</v>
      </c>
      <c r="D96" s="36" t="s">
        <v>543</v>
      </c>
      <c r="E96" s="36" t="s">
        <v>576</v>
      </c>
      <c r="F96" s="36" t="s">
        <v>93</v>
      </c>
      <c r="G96" s="36" t="s">
        <v>546</v>
      </c>
      <c r="H96" s="36" t="s">
        <v>546</v>
      </c>
      <c r="I96" s="36" t="s">
        <v>546</v>
      </c>
      <c r="J96" s="36" t="s">
        <v>547</v>
      </c>
      <c r="K96" s="36"/>
      <c r="L96" s="36"/>
      <c r="M96" s="36"/>
      <c r="N96" s="37" t="s">
        <v>708</v>
      </c>
      <c r="O96" s="37" t="s">
        <v>549</v>
      </c>
      <c r="P96" s="36" t="s">
        <v>180</v>
      </c>
      <c r="Q96" s="36" t="s">
        <v>550</v>
      </c>
      <c r="R96" s="36" t="s">
        <v>655</v>
      </c>
      <c r="S96" s="36" t="s">
        <v>656</v>
      </c>
      <c r="T96" s="36" t="s">
        <v>709</v>
      </c>
      <c r="U96" s="36" t="s">
        <v>554</v>
      </c>
      <c r="V96" s="38">
        <v>14</v>
      </c>
      <c r="W96" s="38">
        <v>1</v>
      </c>
      <c r="X96" s="39" t="str">
        <f t="shared" si="4"/>
        <v>C</v>
      </c>
      <c r="Y96" s="37" t="s">
        <v>658</v>
      </c>
      <c r="Z96" s="40">
        <f t="shared" si="5"/>
        <v>14.000959999999999</v>
      </c>
    </row>
    <row r="97" spans="2:26" ht="46.5" x14ac:dyDescent="0.45">
      <c r="B97" s="36" t="s">
        <v>710</v>
      </c>
      <c r="C97" s="36" t="s">
        <v>711</v>
      </c>
      <c r="D97" s="36" t="s">
        <v>543</v>
      </c>
      <c r="E97" s="36" t="s">
        <v>576</v>
      </c>
      <c r="F97" s="36" t="s">
        <v>93</v>
      </c>
      <c r="G97" s="36" t="s">
        <v>546</v>
      </c>
      <c r="H97" s="36" t="s">
        <v>546</v>
      </c>
      <c r="I97" s="36" t="s">
        <v>546</v>
      </c>
      <c r="J97" s="36" t="s">
        <v>547</v>
      </c>
      <c r="K97" s="36"/>
      <c r="L97" s="36"/>
      <c r="M97" s="36"/>
      <c r="N97" s="37" t="s">
        <v>712</v>
      </c>
      <c r="O97" s="37" t="s">
        <v>549</v>
      </c>
      <c r="P97" s="36" t="s">
        <v>180</v>
      </c>
      <c r="Q97" s="36" t="s">
        <v>550</v>
      </c>
      <c r="R97" s="36" t="s">
        <v>655</v>
      </c>
      <c r="S97" s="36" t="s">
        <v>656</v>
      </c>
      <c r="T97" s="36" t="s">
        <v>713</v>
      </c>
      <c r="U97" s="36" t="s">
        <v>554</v>
      </c>
      <c r="V97" s="38">
        <v>14</v>
      </c>
      <c r="W97" s="38">
        <v>1</v>
      </c>
      <c r="X97" s="39" t="str">
        <f t="shared" si="4"/>
        <v>C</v>
      </c>
      <c r="Y97" s="37" t="s">
        <v>658</v>
      </c>
      <c r="Z97" s="40">
        <f t="shared" si="5"/>
        <v>14.000970000000001</v>
      </c>
    </row>
    <row r="98" spans="2:26" ht="46.5" x14ac:dyDescent="0.45">
      <c r="B98" s="36" t="s">
        <v>714</v>
      </c>
      <c r="C98" s="36" t="s">
        <v>715</v>
      </c>
      <c r="D98" s="36" t="s">
        <v>543</v>
      </c>
      <c r="E98" s="36" t="s">
        <v>716</v>
      </c>
      <c r="F98" s="36" t="s">
        <v>93</v>
      </c>
      <c r="G98" s="36" t="s">
        <v>546</v>
      </c>
      <c r="H98" s="36" t="s">
        <v>546</v>
      </c>
      <c r="I98" s="36" t="s">
        <v>546</v>
      </c>
      <c r="J98" s="36" t="s">
        <v>547</v>
      </c>
      <c r="K98" s="36"/>
      <c r="L98" s="36"/>
      <c r="M98" s="36"/>
      <c r="N98" s="37" t="s">
        <v>717</v>
      </c>
      <c r="O98" s="37" t="s">
        <v>549</v>
      </c>
      <c r="P98" s="36" t="s">
        <v>180</v>
      </c>
      <c r="Q98" s="36" t="s">
        <v>550</v>
      </c>
      <c r="R98" s="36" t="s">
        <v>655</v>
      </c>
      <c r="S98" s="36" t="s">
        <v>656</v>
      </c>
      <c r="T98" s="36" t="s">
        <v>718</v>
      </c>
      <c r="U98" s="36" t="s">
        <v>554</v>
      </c>
      <c r="V98" s="38">
        <v>14</v>
      </c>
      <c r="W98" s="38">
        <v>1</v>
      </c>
      <c r="X98" s="39" t="str">
        <f t="shared" si="4"/>
        <v>C</v>
      </c>
      <c r="Y98" s="37" t="s">
        <v>658</v>
      </c>
      <c r="Z98" s="40">
        <f t="shared" si="5"/>
        <v>14.00098</v>
      </c>
    </row>
    <row r="99" spans="2:26" ht="58.15" x14ac:dyDescent="0.45">
      <c r="B99" s="36" t="s">
        <v>719</v>
      </c>
      <c r="C99" s="36" t="s">
        <v>720</v>
      </c>
      <c r="D99" s="36" t="s">
        <v>543</v>
      </c>
      <c r="E99" s="36" t="s">
        <v>576</v>
      </c>
      <c r="F99" s="36" t="s">
        <v>93</v>
      </c>
      <c r="G99" s="36" t="s">
        <v>546</v>
      </c>
      <c r="H99" s="36" t="s">
        <v>546</v>
      </c>
      <c r="I99" s="36" t="s">
        <v>546</v>
      </c>
      <c r="J99" s="36" t="s">
        <v>547</v>
      </c>
      <c r="K99" s="36"/>
      <c r="L99" s="36"/>
      <c r="M99" s="36"/>
      <c r="N99" s="37" t="s">
        <v>721</v>
      </c>
      <c r="O99" s="37" t="s">
        <v>549</v>
      </c>
      <c r="P99" s="36" t="s">
        <v>180</v>
      </c>
      <c r="Q99" s="36" t="s">
        <v>550</v>
      </c>
      <c r="R99" s="36" t="s">
        <v>655</v>
      </c>
      <c r="S99" s="36" t="s">
        <v>656</v>
      </c>
      <c r="T99" s="36" t="s">
        <v>709</v>
      </c>
      <c r="U99" s="36" t="s">
        <v>554</v>
      </c>
      <c r="V99" s="38">
        <v>14</v>
      </c>
      <c r="W99" s="38">
        <v>1</v>
      </c>
      <c r="X99" s="39" t="str">
        <f t="shared" si="4"/>
        <v>C</v>
      </c>
      <c r="Y99" s="37" t="s">
        <v>658</v>
      </c>
      <c r="Z99" s="40">
        <f t="shared" si="5"/>
        <v>14.00099</v>
      </c>
    </row>
    <row r="100" spans="2:26" ht="46.5" x14ac:dyDescent="0.45">
      <c r="B100" s="36" t="s">
        <v>722</v>
      </c>
      <c r="C100" s="36" t="s">
        <v>723</v>
      </c>
      <c r="D100" s="36" t="s">
        <v>543</v>
      </c>
      <c r="E100" s="36" t="s">
        <v>724</v>
      </c>
      <c r="F100" s="36" t="s">
        <v>568</v>
      </c>
      <c r="G100" s="36" t="s">
        <v>546</v>
      </c>
      <c r="H100" s="36" t="s">
        <v>546</v>
      </c>
      <c r="I100" s="36" t="s">
        <v>546</v>
      </c>
      <c r="J100" s="36" t="s">
        <v>547</v>
      </c>
      <c r="K100" s="36"/>
      <c r="L100" s="36"/>
      <c r="M100" s="36"/>
      <c r="N100" s="37" t="s">
        <v>725</v>
      </c>
      <c r="O100" s="37" t="s">
        <v>549</v>
      </c>
      <c r="P100" s="36" t="s">
        <v>180</v>
      </c>
      <c r="Q100" s="36" t="s">
        <v>550</v>
      </c>
      <c r="R100" s="36" t="s">
        <v>655</v>
      </c>
      <c r="S100" s="36" t="s">
        <v>656</v>
      </c>
      <c r="T100" s="36" t="s">
        <v>726</v>
      </c>
      <c r="U100" s="36" t="s">
        <v>554</v>
      </c>
      <c r="V100" s="38">
        <v>14</v>
      </c>
      <c r="W100" s="38">
        <v>1</v>
      </c>
      <c r="X100" s="39" t="str">
        <f t="shared" si="4"/>
        <v>C</v>
      </c>
      <c r="Y100" s="37" t="s">
        <v>658</v>
      </c>
      <c r="Z100" s="40">
        <f t="shared" si="5"/>
        <v>14.000999999999999</v>
      </c>
    </row>
    <row r="101" spans="2:26" ht="46.5" x14ac:dyDescent="0.45">
      <c r="B101" s="36" t="s">
        <v>727</v>
      </c>
      <c r="C101" s="36" t="s">
        <v>728</v>
      </c>
      <c r="D101" s="36" t="s">
        <v>543</v>
      </c>
      <c r="E101" s="36" t="s">
        <v>585</v>
      </c>
      <c r="F101" s="36" t="s">
        <v>568</v>
      </c>
      <c r="G101" s="36" t="s">
        <v>546</v>
      </c>
      <c r="H101" s="36" t="s">
        <v>546</v>
      </c>
      <c r="I101" s="36" t="s">
        <v>546</v>
      </c>
      <c r="J101" s="36" t="s">
        <v>547</v>
      </c>
      <c r="K101" s="36"/>
      <c r="L101" s="36"/>
      <c r="M101" s="36"/>
      <c r="N101" s="37" t="s">
        <v>729</v>
      </c>
      <c r="O101" s="37" t="s">
        <v>549</v>
      </c>
      <c r="P101" s="36" t="s">
        <v>180</v>
      </c>
      <c r="Q101" s="36" t="s">
        <v>550</v>
      </c>
      <c r="R101" s="36" t="s">
        <v>655</v>
      </c>
      <c r="S101" s="36" t="s">
        <v>656</v>
      </c>
      <c r="T101" s="36" t="s">
        <v>730</v>
      </c>
      <c r="U101" s="36" t="s">
        <v>554</v>
      </c>
      <c r="V101" s="38">
        <v>14</v>
      </c>
      <c r="W101" s="38">
        <v>1</v>
      </c>
      <c r="X101" s="39" t="str">
        <f t="shared" si="4"/>
        <v>C</v>
      </c>
      <c r="Y101" s="37" t="s">
        <v>658</v>
      </c>
      <c r="Z101" s="40">
        <f t="shared" si="5"/>
        <v>14.001010000000001</v>
      </c>
    </row>
    <row r="102" spans="2:26" ht="58.15" x14ac:dyDescent="0.45">
      <c r="B102" s="36" t="s">
        <v>731</v>
      </c>
      <c r="C102" s="36" t="s">
        <v>732</v>
      </c>
      <c r="D102" s="36" t="s">
        <v>543</v>
      </c>
      <c r="E102" s="36" t="s">
        <v>585</v>
      </c>
      <c r="F102" s="36" t="s">
        <v>568</v>
      </c>
      <c r="G102" s="36" t="s">
        <v>546</v>
      </c>
      <c r="H102" s="36" t="s">
        <v>546</v>
      </c>
      <c r="I102" s="36" t="s">
        <v>546</v>
      </c>
      <c r="J102" s="36" t="s">
        <v>547</v>
      </c>
      <c r="K102" s="36"/>
      <c r="L102" s="36"/>
      <c r="M102" s="36"/>
      <c r="N102" s="37" t="s">
        <v>733</v>
      </c>
      <c r="O102" s="37" t="s">
        <v>549</v>
      </c>
      <c r="P102" s="36" t="s">
        <v>180</v>
      </c>
      <c r="Q102" s="36" t="s">
        <v>550</v>
      </c>
      <c r="R102" s="36" t="s">
        <v>655</v>
      </c>
      <c r="S102" s="36" t="s">
        <v>656</v>
      </c>
      <c r="T102" s="36" t="s">
        <v>734</v>
      </c>
      <c r="U102" s="36" t="s">
        <v>554</v>
      </c>
      <c r="V102" s="38">
        <v>14</v>
      </c>
      <c r="W102" s="38">
        <v>1</v>
      </c>
      <c r="X102" s="39" t="str">
        <f t="shared" si="4"/>
        <v>C</v>
      </c>
      <c r="Y102" s="37" t="s">
        <v>658</v>
      </c>
      <c r="Z102" s="40">
        <f t="shared" si="5"/>
        <v>14.00102</v>
      </c>
    </row>
    <row r="103" spans="2:26" ht="46.5" x14ac:dyDescent="0.45">
      <c r="B103" s="36" t="s">
        <v>735</v>
      </c>
      <c r="C103" s="36" t="s">
        <v>736</v>
      </c>
      <c r="D103" s="36" t="s">
        <v>543</v>
      </c>
      <c r="E103" s="36" t="s">
        <v>724</v>
      </c>
      <c r="F103" s="36" t="s">
        <v>568</v>
      </c>
      <c r="G103" s="36" t="s">
        <v>546</v>
      </c>
      <c r="H103" s="36" t="s">
        <v>546</v>
      </c>
      <c r="I103" s="36" t="s">
        <v>546</v>
      </c>
      <c r="J103" s="36" t="s">
        <v>547</v>
      </c>
      <c r="K103" s="36"/>
      <c r="L103" s="36"/>
      <c r="M103" s="36"/>
      <c r="N103" s="37" t="s">
        <v>737</v>
      </c>
      <c r="O103" s="37" t="s">
        <v>549</v>
      </c>
      <c r="P103" s="36" t="s">
        <v>180</v>
      </c>
      <c r="Q103" s="36" t="s">
        <v>550</v>
      </c>
      <c r="R103" s="36" t="s">
        <v>655</v>
      </c>
      <c r="S103" s="36" t="s">
        <v>656</v>
      </c>
      <c r="T103" s="36" t="s">
        <v>738</v>
      </c>
      <c r="U103" s="36" t="s">
        <v>554</v>
      </c>
      <c r="V103" s="38">
        <v>14</v>
      </c>
      <c r="W103" s="38">
        <v>1</v>
      </c>
      <c r="X103" s="39" t="str">
        <f t="shared" si="4"/>
        <v>C</v>
      </c>
      <c r="Y103" s="37" t="s">
        <v>658</v>
      </c>
      <c r="Z103" s="40">
        <f t="shared" si="5"/>
        <v>14.00103</v>
      </c>
    </row>
    <row r="104" spans="2:26" ht="46.5" x14ac:dyDescent="0.45">
      <c r="B104" s="36" t="s">
        <v>739</v>
      </c>
      <c r="C104" s="36" t="s">
        <v>740</v>
      </c>
      <c r="D104" s="36" t="s">
        <v>543</v>
      </c>
      <c r="E104" s="36" t="s">
        <v>292</v>
      </c>
      <c r="F104" s="36" t="s">
        <v>648</v>
      </c>
      <c r="G104" s="36" t="s">
        <v>546</v>
      </c>
      <c r="H104" s="36" t="s">
        <v>546</v>
      </c>
      <c r="I104" s="36" t="s">
        <v>546</v>
      </c>
      <c r="J104" s="36" t="s">
        <v>547</v>
      </c>
      <c r="K104" s="36"/>
      <c r="L104" s="36"/>
      <c r="M104" s="36"/>
      <c r="N104" s="37" t="s">
        <v>741</v>
      </c>
      <c r="O104" s="37" t="s">
        <v>549</v>
      </c>
      <c r="P104" s="36" t="s">
        <v>180</v>
      </c>
      <c r="Q104" s="36" t="s">
        <v>550</v>
      </c>
      <c r="R104" s="36" t="s">
        <v>655</v>
      </c>
      <c r="S104" s="36" t="s">
        <v>656</v>
      </c>
      <c r="T104" s="36" t="s">
        <v>742</v>
      </c>
      <c r="U104" s="36" t="s">
        <v>554</v>
      </c>
      <c r="V104" s="38">
        <v>14</v>
      </c>
      <c r="W104" s="38">
        <v>1</v>
      </c>
      <c r="X104" s="39" t="str">
        <f t="shared" si="4"/>
        <v>C</v>
      </c>
      <c r="Y104" s="37" t="s">
        <v>658</v>
      </c>
      <c r="Z104" s="40">
        <f t="shared" si="5"/>
        <v>14.00104</v>
      </c>
    </row>
    <row r="105" spans="2:26" ht="46.5" x14ac:dyDescent="0.45">
      <c r="B105" s="36" t="s">
        <v>743</v>
      </c>
      <c r="C105" s="36" t="s">
        <v>744</v>
      </c>
      <c r="D105" s="36" t="s">
        <v>543</v>
      </c>
      <c r="E105" s="36" t="s">
        <v>745</v>
      </c>
      <c r="F105" s="36" t="s">
        <v>597</v>
      </c>
      <c r="G105" s="36" t="s">
        <v>546</v>
      </c>
      <c r="H105" s="36" t="s">
        <v>546</v>
      </c>
      <c r="I105" s="36" t="s">
        <v>546</v>
      </c>
      <c r="J105" s="36" t="s">
        <v>547</v>
      </c>
      <c r="K105" s="36"/>
      <c r="L105" s="36"/>
      <c r="M105" s="36"/>
      <c r="N105" s="37" t="s">
        <v>746</v>
      </c>
      <c r="O105" s="37" t="s">
        <v>549</v>
      </c>
      <c r="P105" s="36" t="s">
        <v>180</v>
      </c>
      <c r="Q105" s="36" t="s">
        <v>550</v>
      </c>
      <c r="R105" s="36" t="s">
        <v>655</v>
      </c>
      <c r="S105" s="36" t="s">
        <v>656</v>
      </c>
      <c r="T105" s="36" t="s">
        <v>747</v>
      </c>
      <c r="U105" s="36" t="s">
        <v>554</v>
      </c>
      <c r="V105" s="38">
        <v>14</v>
      </c>
      <c r="W105" s="38">
        <v>1</v>
      </c>
      <c r="X105" s="39" t="str">
        <f t="shared" si="4"/>
        <v>C</v>
      </c>
      <c r="Y105" s="37" t="s">
        <v>658</v>
      </c>
      <c r="Z105" s="40">
        <f t="shared" si="5"/>
        <v>14.001049999999999</v>
      </c>
    </row>
    <row r="106" spans="2:26" ht="34.9" x14ac:dyDescent="0.45">
      <c r="B106" s="36" t="s">
        <v>748</v>
      </c>
      <c r="C106" s="36" t="s">
        <v>749</v>
      </c>
      <c r="D106" s="36" t="s">
        <v>543</v>
      </c>
      <c r="E106" s="36" t="s">
        <v>750</v>
      </c>
      <c r="F106" s="36" t="s">
        <v>568</v>
      </c>
      <c r="G106" s="36" t="s">
        <v>546</v>
      </c>
      <c r="H106" s="36" t="s">
        <v>546</v>
      </c>
      <c r="I106" s="36" t="s">
        <v>546</v>
      </c>
      <c r="J106" s="36" t="s">
        <v>547</v>
      </c>
      <c r="K106" s="36"/>
      <c r="L106" s="36"/>
      <c r="M106" s="36"/>
      <c r="N106" s="37" t="s">
        <v>751</v>
      </c>
      <c r="O106" s="37" t="s">
        <v>549</v>
      </c>
      <c r="P106" s="36" t="s">
        <v>180</v>
      </c>
      <c r="Q106" s="36" t="s">
        <v>550</v>
      </c>
      <c r="R106" s="36" t="s">
        <v>655</v>
      </c>
      <c r="S106" s="36" t="s">
        <v>656</v>
      </c>
      <c r="T106" s="36" t="s">
        <v>752</v>
      </c>
      <c r="U106" s="36" t="s">
        <v>554</v>
      </c>
      <c r="V106" s="38">
        <v>14</v>
      </c>
      <c r="W106" s="38">
        <v>1</v>
      </c>
      <c r="X106" s="39" t="str">
        <f t="shared" ref="X106:X137" si="6">IF(V106="","",IF(AND(V106&gt;=24,W106&gt;=2),"A",IF(V106&gt;=19,"B",IF(V106&gt;=14,"C","D"))))</f>
        <v>C</v>
      </c>
      <c r="Y106" s="37" t="s">
        <v>658</v>
      </c>
      <c r="Z106" s="40">
        <f t="shared" ref="Z106:Z129" si="7">IF(V106="",0,V106+ROW()/100000)</f>
        <v>14.001060000000001</v>
      </c>
    </row>
    <row r="107" spans="2:26" ht="58.15" x14ac:dyDescent="0.45">
      <c r="B107" s="36" t="s">
        <v>753</v>
      </c>
      <c r="C107" s="36" t="s">
        <v>754</v>
      </c>
      <c r="D107" s="36" t="s">
        <v>543</v>
      </c>
      <c r="E107" s="36" t="s">
        <v>602</v>
      </c>
      <c r="F107" s="36" t="s">
        <v>545</v>
      </c>
      <c r="G107" s="36" t="s">
        <v>546</v>
      </c>
      <c r="H107" s="36" t="s">
        <v>546</v>
      </c>
      <c r="I107" s="36" t="s">
        <v>546</v>
      </c>
      <c r="J107" s="36" t="s">
        <v>547</v>
      </c>
      <c r="K107" s="36"/>
      <c r="L107" s="36"/>
      <c r="M107" s="36"/>
      <c r="N107" s="37" t="s">
        <v>755</v>
      </c>
      <c r="O107" s="37" t="s">
        <v>549</v>
      </c>
      <c r="P107" s="36" t="s">
        <v>180</v>
      </c>
      <c r="Q107" s="36" t="s">
        <v>550</v>
      </c>
      <c r="R107" s="36" t="s">
        <v>655</v>
      </c>
      <c r="S107" s="36" t="s">
        <v>656</v>
      </c>
      <c r="T107" s="36" t="s">
        <v>756</v>
      </c>
      <c r="U107" s="36" t="s">
        <v>554</v>
      </c>
      <c r="V107" s="38">
        <v>14</v>
      </c>
      <c r="W107" s="38">
        <v>1</v>
      </c>
      <c r="X107" s="39" t="str">
        <f t="shared" si="6"/>
        <v>C</v>
      </c>
      <c r="Y107" s="37" t="s">
        <v>658</v>
      </c>
      <c r="Z107" s="40">
        <f t="shared" si="7"/>
        <v>14.00107</v>
      </c>
    </row>
    <row r="108" spans="2:26" ht="58.15" x14ac:dyDescent="0.45">
      <c r="B108" s="36" t="s">
        <v>757</v>
      </c>
      <c r="C108" s="36" t="s">
        <v>758</v>
      </c>
      <c r="D108" s="36" t="s">
        <v>543</v>
      </c>
      <c r="E108" s="36" t="s">
        <v>602</v>
      </c>
      <c r="F108" s="36" t="s">
        <v>545</v>
      </c>
      <c r="G108" s="36" t="s">
        <v>546</v>
      </c>
      <c r="H108" s="36" t="s">
        <v>546</v>
      </c>
      <c r="I108" s="36" t="s">
        <v>546</v>
      </c>
      <c r="J108" s="36" t="s">
        <v>547</v>
      </c>
      <c r="K108" s="36"/>
      <c r="L108" s="36"/>
      <c r="M108" s="36"/>
      <c r="N108" s="37" t="s">
        <v>759</v>
      </c>
      <c r="O108" s="37" t="s">
        <v>549</v>
      </c>
      <c r="P108" s="36" t="s">
        <v>180</v>
      </c>
      <c r="Q108" s="36" t="s">
        <v>550</v>
      </c>
      <c r="R108" s="36" t="s">
        <v>655</v>
      </c>
      <c r="S108" s="36" t="s">
        <v>656</v>
      </c>
      <c r="T108" s="36" t="s">
        <v>756</v>
      </c>
      <c r="U108" s="36" t="s">
        <v>554</v>
      </c>
      <c r="V108" s="38">
        <v>14</v>
      </c>
      <c r="W108" s="38">
        <v>1</v>
      </c>
      <c r="X108" s="39" t="str">
        <f t="shared" si="6"/>
        <v>C</v>
      </c>
      <c r="Y108" s="37" t="s">
        <v>658</v>
      </c>
      <c r="Z108" s="40">
        <f t="shared" si="7"/>
        <v>14.00108</v>
      </c>
    </row>
    <row r="109" spans="2:26" ht="46.5" x14ac:dyDescent="0.45">
      <c r="B109" s="36" t="s">
        <v>760</v>
      </c>
      <c r="C109" s="36" t="s">
        <v>761</v>
      </c>
      <c r="D109" s="36" t="s">
        <v>543</v>
      </c>
      <c r="E109" s="36" t="s">
        <v>762</v>
      </c>
      <c r="F109" s="36" t="s">
        <v>545</v>
      </c>
      <c r="G109" s="36" t="s">
        <v>546</v>
      </c>
      <c r="H109" s="36" t="s">
        <v>546</v>
      </c>
      <c r="I109" s="36" t="s">
        <v>546</v>
      </c>
      <c r="J109" s="36" t="s">
        <v>547</v>
      </c>
      <c r="K109" s="36"/>
      <c r="L109" s="36"/>
      <c r="M109" s="36"/>
      <c r="N109" s="37" t="s">
        <v>763</v>
      </c>
      <c r="O109" s="37" t="s">
        <v>549</v>
      </c>
      <c r="P109" s="36" t="s">
        <v>180</v>
      </c>
      <c r="Q109" s="36" t="s">
        <v>550</v>
      </c>
      <c r="R109" s="36" t="s">
        <v>655</v>
      </c>
      <c r="S109" s="36" t="s">
        <v>656</v>
      </c>
      <c r="T109" s="36" t="s">
        <v>764</v>
      </c>
      <c r="U109" s="36" t="s">
        <v>554</v>
      </c>
      <c r="V109" s="38">
        <v>14</v>
      </c>
      <c r="W109" s="38">
        <v>1</v>
      </c>
      <c r="X109" s="39" t="str">
        <f t="shared" si="6"/>
        <v>C</v>
      </c>
      <c r="Y109" s="37" t="s">
        <v>658</v>
      </c>
      <c r="Z109" s="40">
        <f t="shared" si="7"/>
        <v>14.00109</v>
      </c>
    </row>
    <row r="110" spans="2:26" ht="46.5" x14ac:dyDescent="0.45">
      <c r="B110" s="36" t="s">
        <v>765</v>
      </c>
      <c r="C110" s="36" t="s">
        <v>766</v>
      </c>
      <c r="D110" s="36" t="s">
        <v>543</v>
      </c>
      <c r="E110" s="36" t="s">
        <v>602</v>
      </c>
      <c r="F110" s="36" t="s">
        <v>545</v>
      </c>
      <c r="G110" s="36" t="s">
        <v>546</v>
      </c>
      <c r="H110" s="36" t="s">
        <v>546</v>
      </c>
      <c r="I110" s="36" t="s">
        <v>546</v>
      </c>
      <c r="J110" s="36" t="s">
        <v>547</v>
      </c>
      <c r="K110" s="36"/>
      <c r="L110" s="36"/>
      <c r="M110" s="36"/>
      <c r="N110" s="37" t="s">
        <v>767</v>
      </c>
      <c r="O110" s="37" t="s">
        <v>549</v>
      </c>
      <c r="P110" s="36" t="s">
        <v>180</v>
      </c>
      <c r="Q110" s="36" t="s">
        <v>550</v>
      </c>
      <c r="R110" s="36" t="s">
        <v>655</v>
      </c>
      <c r="S110" s="36" t="s">
        <v>656</v>
      </c>
      <c r="T110" s="36" t="s">
        <v>768</v>
      </c>
      <c r="U110" s="36" t="s">
        <v>554</v>
      </c>
      <c r="V110" s="38">
        <v>14</v>
      </c>
      <c r="W110" s="38">
        <v>1</v>
      </c>
      <c r="X110" s="39" t="str">
        <f t="shared" si="6"/>
        <v>C</v>
      </c>
      <c r="Y110" s="37" t="s">
        <v>658</v>
      </c>
      <c r="Z110" s="40">
        <f t="shared" si="7"/>
        <v>14.001099999999999</v>
      </c>
    </row>
    <row r="111" spans="2:26" ht="46.5" x14ac:dyDescent="0.45">
      <c r="B111" s="36" t="s">
        <v>769</v>
      </c>
      <c r="C111" s="36" t="s">
        <v>770</v>
      </c>
      <c r="D111" s="36" t="s">
        <v>543</v>
      </c>
      <c r="E111" s="36" t="s">
        <v>771</v>
      </c>
      <c r="F111" s="36" t="s">
        <v>545</v>
      </c>
      <c r="G111" s="36" t="s">
        <v>546</v>
      </c>
      <c r="H111" s="36" t="s">
        <v>546</v>
      </c>
      <c r="I111" s="36" t="s">
        <v>546</v>
      </c>
      <c r="J111" s="36" t="s">
        <v>547</v>
      </c>
      <c r="K111" s="36"/>
      <c r="L111" s="36"/>
      <c r="M111" s="36"/>
      <c r="N111" s="37" t="s">
        <v>772</v>
      </c>
      <c r="O111" s="37" t="s">
        <v>549</v>
      </c>
      <c r="P111" s="36" t="s">
        <v>180</v>
      </c>
      <c r="Q111" s="36" t="s">
        <v>550</v>
      </c>
      <c r="R111" s="36" t="s">
        <v>655</v>
      </c>
      <c r="S111" s="36" t="s">
        <v>656</v>
      </c>
      <c r="T111" s="36" t="s">
        <v>773</v>
      </c>
      <c r="U111" s="36" t="s">
        <v>554</v>
      </c>
      <c r="V111" s="38">
        <v>14</v>
      </c>
      <c r="W111" s="38">
        <v>1</v>
      </c>
      <c r="X111" s="39" t="str">
        <f t="shared" si="6"/>
        <v>C</v>
      </c>
      <c r="Y111" s="37" t="s">
        <v>658</v>
      </c>
      <c r="Z111" s="40">
        <f t="shared" si="7"/>
        <v>14.001110000000001</v>
      </c>
    </row>
    <row r="112" spans="2:26" ht="46.5" x14ac:dyDescent="0.45">
      <c r="B112" s="36" t="s">
        <v>774</v>
      </c>
      <c r="C112" s="36" t="s">
        <v>775</v>
      </c>
      <c r="D112" s="36" t="s">
        <v>543</v>
      </c>
      <c r="E112" s="36" t="s">
        <v>602</v>
      </c>
      <c r="F112" s="36" t="s">
        <v>545</v>
      </c>
      <c r="G112" s="36" t="s">
        <v>546</v>
      </c>
      <c r="H112" s="36" t="s">
        <v>546</v>
      </c>
      <c r="I112" s="36" t="s">
        <v>546</v>
      </c>
      <c r="J112" s="36" t="s">
        <v>547</v>
      </c>
      <c r="K112" s="36"/>
      <c r="L112" s="36"/>
      <c r="M112" s="36"/>
      <c r="N112" s="37" t="s">
        <v>776</v>
      </c>
      <c r="O112" s="37" t="s">
        <v>549</v>
      </c>
      <c r="P112" s="36" t="s">
        <v>180</v>
      </c>
      <c r="Q112" s="36" t="s">
        <v>550</v>
      </c>
      <c r="R112" s="36" t="s">
        <v>655</v>
      </c>
      <c r="S112" s="36" t="s">
        <v>656</v>
      </c>
      <c r="T112" s="36" t="s">
        <v>777</v>
      </c>
      <c r="U112" s="36" t="s">
        <v>554</v>
      </c>
      <c r="V112" s="38">
        <v>14</v>
      </c>
      <c r="W112" s="38">
        <v>1</v>
      </c>
      <c r="X112" s="39" t="str">
        <f t="shared" si="6"/>
        <v>C</v>
      </c>
      <c r="Y112" s="37" t="s">
        <v>658</v>
      </c>
      <c r="Z112" s="40">
        <f t="shared" si="7"/>
        <v>14.00112</v>
      </c>
    </row>
    <row r="113" spans="2:26" ht="58.15" x14ac:dyDescent="0.45">
      <c r="B113" s="36" t="s">
        <v>778</v>
      </c>
      <c r="C113" s="36" t="s">
        <v>779</v>
      </c>
      <c r="D113" s="36" t="s">
        <v>543</v>
      </c>
      <c r="E113" s="36" t="s">
        <v>780</v>
      </c>
      <c r="F113" s="36" t="s">
        <v>545</v>
      </c>
      <c r="G113" s="36" t="s">
        <v>546</v>
      </c>
      <c r="H113" s="36" t="s">
        <v>546</v>
      </c>
      <c r="I113" s="36" t="s">
        <v>546</v>
      </c>
      <c r="J113" s="36" t="s">
        <v>547</v>
      </c>
      <c r="K113" s="36"/>
      <c r="L113" s="36"/>
      <c r="M113" s="36"/>
      <c r="N113" s="37" t="s">
        <v>781</v>
      </c>
      <c r="O113" s="37" t="s">
        <v>549</v>
      </c>
      <c r="P113" s="36" t="s">
        <v>180</v>
      </c>
      <c r="Q113" s="36" t="s">
        <v>550</v>
      </c>
      <c r="R113" s="36" t="s">
        <v>655</v>
      </c>
      <c r="S113" s="36" t="s">
        <v>656</v>
      </c>
      <c r="T113" s="36" t="s">
        <v>782</v>
      </c>
      <c r="U113" s="36" t="s">
        <v>554</v>
      </c>
      <c r="V113" s="38">
        <v>14</v>
      </c>
      <c r="W113" s="38">
        <v>1</v>
      </c>
      <c r="X113" s="39" t="str">
        <f t="shared" si="6"/>
        <v>C</v>
      </c>
      <c r="Y113" s="37" t="s">
        <v>658</v>
      </c>
      <c r="Z113" s="40">
        <f t="shared" si="7"/>
        <v>14.00113</v>
      </c>
    </row>
    <row r="114" spans="2:26" ht="46.5" x14ac:dyDescent="0.45">
      <c r="B114" s="36" t="s">
        <v>783</v>
      </c>
      <c r="C114" s="36" t="s">
        <v>784</v>
      </c>
      <c r="D114" s="36" t="s">
        <v>543</v>
      </c>
      <c r="E114" s="36" t="s">
        <v>602</v>
      </c>
      <c r="F114" s="36" t="s">
        <v>545</v>
      </c>
      <c r="G114" s="36" t="s">
        <v>546</v>
      </c>
      <c r="H114" s="36" t="s">
        <v>546</v>
      </c>
      <c r="I114" s="36" t="s">
        <v>546</v>
      </c>
      <c r="J114" s="36" t="s">
        <v>547</v>
      </c>
      <c r="K114" s="36"/>
      <c r="L114" s="36"/>
      <c r="M114" s="36"/>
      <c r="N114" s="37" t="s">
        <v>785</v>
      </c>
      <c r="O114" s="37" t="s">
        <v>549</v>
      </c>
      <c r="P114" s="36" t="s">
        <v>180</v>
      </c>
      <c r="Q114" s="36" t="s">
        <v>550</v>
      </c>
      <c r="R114" s="36" t="s">
        <v>655</v>
      </c>
      <c r="S114" s="36" t="s">
        <v>656</v>
      </c>
      <c r="T114" s="36" t="s">
        <v>786</v>
      </c>
      <c r="U114" s="36" t="s">
        <v>554</v>
      </c>
      <c r="V114" s="38">
        <v>14</v>
      </c>
      <c r="W114" s="38">
        <v>1</v>
      </c>
      <c r="X114" s="39" t="str">
        <f t="shared" si="6"/>
        <v>C</v>
      </c>
      <c r="Y114" s="37" t="s">
        <v>658</v>
      </c>
      <c r="Z114" s="40">
        <f t="shared" si="7"/>
        <v>14.001139999999999</v>
      </c>
    </row>
    <row r="115" spans="2:26" ht="46.5" x14ac:dyDescent="0.45">
      <c r="B115" s="36" t="s">
        <v>787</v>
      </c>
      <c r="C115" s="36" t="s">
        <v>788</v>
      </c>
      <c r="D115" s="36" t="s">
        <v>543</v>
      </c>
      <c r="E115" s="36" t="s">
        <v>602</v>
      </c>
      <c r="F115" s="36" t="s">
        <v>545</v>
      </c>
      <c r="G115" s="36" t="s">
        <v>546</v>
      </c>
      <c r="H115" s="36" t="s">
        <v>546</v>
      </c>
      <c r="I115" s="36" t="s">
        <v>546</v>
      </c>
      <c r="J115" s="36" t="s">
        <v>547</v>
      </c>
      <c r="K115" s="36"/>
      <c r="L115" s="36"/>
      <c r="M115" s="36"/>
      <c r="N115" s="37" t="s">
        <v>789</v>
      </c>
      <c r="O115" s="37" t="s">
        <v>549</v>
      </c>
      <c r="P115" s="36" t="s">
        <v>180</v>
      </c>
      <c r="Q115" s="36" t="s">
        <v>550</v>
      </c>
      <c r="R115" s="36" t="s">
        <v>655</v>
      </c>
      <c r="S115" s="36" t="s">
        <v>656</v>
      </c>
      <c r="T115" s="36" t="s">
        <v>790</v>
      </c>
      <c r="U115" s="36" t="s">
        <v>554</v>
      </c>
      <c r="V115" s="38">
        <v>14</v>
      </c>
      <c r="W115" s="38">
        <v>1</v>
      </c>
      <c r="X115" s="39" t="str">
        <f t="shared" si="6"/>
        <v>C</v>
      </c>
      <c r="Y115" s="37" t="s">
        <v>658</v>
      </c>
      <c r="Z115" s="40">
        <f t="shared" si="7"/>
        <v>14.001150000000001</v>
      </c>
    </row>
    <row r="116" spans="2:26" ht="34.9" x14ac:dyDescent="0.45">
      <c r="B116" s="36" t="s">
        <v>791</v>
      </c>
      <c r="C116" s="36" t="s">
        <v>792</v>
      </c>
      <c r="D116" s="36" t="s">
        <v>543</v>
      </c>
      <c r="E116" s="36" t="s">
        <v>793</v>
      </c>
      <c r="F116" s="36" t="s">
        <v>91</v>
      </c>
      <c r="G116" s="36" t="s">
        <v>546</v>
      </c>
      <c r="H116" s="36" t="s">
        <v>546</v>
      </c>
      <c r="I116" s="36" t="s">
        <v>546</v>
      </c>
      <c r="J116" s="36" t="s">
        <v>547</v>
      </c>
      <c r="K116" s="36"/>
      <c r="L116" s="36"/>
      <c r="M116" s="36"/>
      <c r="N116" s="37" t="s">
        <v>794</v>
      </c>
      <c r="O116" s="37" t="s">
        <v>549</v>
      </c>
      <c r="P116" s="36" t="s">
        <v>180</v>
      </c>
      <c r="Q116" s="36" t="s">
        <v>550</v>
      </c>
      <c r="R116" s="36" t="s">
        <v>655</v>
      </c>
      <c r="S116" s="36" t="s">
        <v>656</v>
      </c>
      <c r="T116" s="36" t="s">
        <v>795</v>
      </c>
      <c r="U116" s="36" t="s">
        <v>554</v>
      </c>
      <c r="V116" s="38">
        <v>14</v>
      </c>
      <c r="W116" s="38">
        <v>1</v>
      </c>
      <c r="X116" s="39" t="str">
        <f t="shared" si="6"/>
        <v>C</v>
      </c>
      <c r="Y116" s="37" t="s">
        <v>658</v>
      </c>
      <c r="Z116" s="40">
        <f t="shared" si="7"/>
        <v>14.00116</v>
      </c>
    </row>
    <row r="117" spans="2:26" ht="46.5" x14ac:dyDescent="0.45">
      <c r="B117" s="36" t="s">
        <v>796</v>
      </c>
      <c r="C117" s="36" t="s">
        <v>797</v>
      </c>
      <c r="D117" s="36" t="s">
        <v>543</v>
      </c>
      <c r="E117" s="36" t="s">
        <v>798</v>
      </c>
      <c r="F117" s="36" t="s">
        <v>545</v>
      </c>
      <c r="G117" s="36" t="s">
        <v>546</v>
      </c>
      <c r="H117" s="36" t="s">
        <v>546</v>
      </c>
      <c r="I117" s="36" t="s">
        <v>546</v>
      </c>
      <c r="J117" s="36" t="s">
        <v>547</v>
      </c>
      <c r="K117" s="36"/>
      <c r="L117" s="36"/>
      <c r="M117" s="36"/>
      <c r="N117" s="37" t="s">
        <v>799</v>
      </c>
      <c r="O117" s="37" t="s">
        <v>549</v>
      </c>
      <c r="P117" s="36" t="s">
        <v>180</v>
      </c>
      <c r="Q117" s="36" t="s">
        <v>550</v>
      </c>
      <c r="R117" s="36" t="s">
        <v>655</v>
      </c>
      <c r="S117" s="36" t="s">
        <v>656</v>
      </c>
      <c r="T117" s="36" t="s">
        <v>800</v>
      </c>
      <c r="U117" s="36" t="s">
        <v>554</v>
      </c>
      <c r="V117" s="38">
        <v>14</v>
      </c>
      <c r="W117" s="38">
        <v>1</v>
      </c>
      <c r="X117" s="39" t="str">
        <f t="shared" si="6"/>
        <v>C</v>
      </c>
      <c r="Y117" s="37" t="s">
        <v>658</v>
      </c>
      <c r="Z117" s="40">
        <f t="shared" si="7"/>
        <v>14.00117</v>
      </c>
    </row>
    <row r="118" spans="2:26" ht="34.9" x14ac:dyDescent="0.45">
      <c r="B118" s="36" t="s">
        <v>801</v>
      </c>
      <c r="C118" s="36" t="s">
        <v>802</v>
      </c>
      <c r="D118" s="36" t="s">
        <v>543</v>
      </c>
      <c r="E118" s="36" t="s">
        <v>803</v>
      </c>
      <c r="F118" s="36" t="s">
        <v>545</v>
      </c>
      <c r="G118" s="36" t="s">
        <v>546</v>
      </c>
      <c r="H118" s="36" t="s">
        <v>546</v>
      </c>
      <c r="I118" s="36" t="s">
        <v>546</v>
      </c>
      <c r="J118" s="36" t="s">
        <v>547</v>
      </c>
      <c r="K118" s="36"/>
      <c r="L118" s="36"/>
      <c r="M118" s="36"/>
      <c r="N118" s="37" t="s">
        <v>804</v>
      </c>
      <c r="O118" s="37" t="s">
        <v>549</v>
      </c>
      <c r="P118" s="36" t="s">
        <v>180</v>
      </c>
      <c r="Q118" s="36" t="s">
        <v>550</v>
      </c>
      <c r="R118" s="36" t="s">
        <v>655</v>
      </c>
      <c r="S118" s="36" t="s">
        <v>656</v>
      </c>
      <c r="T118" s="36" t="s">
        <v>805</v>
      </c>
      <c r="U118" s="36" t="s">
        <v>554</v>
      </c>
      <c r="V118" s="38">
        <v>14</v>
      </c>
      <c r="W118" s="38">
        <v>1</v>
      </c>
      <c r="X118" s="39" t="str">
        <f t="shared" si="6"/>
        <v>C</v>
      </c>
      <c r="Y118" s="37" t="s">
        <v>658</v>
      </c>
      <c r="Z118" s="40">
        <f t="shared" si="7"/>
        <v>14.00118</v>
      </c>
    </row>
    <row r="119" spans="2:26" ht="34.9" x14ac:dyDescent="0.45">
      <c r="B119" s="36" t="s">
        <v>806</v>
      </c>
      <c r="C119" s="36" t="s">
        <v>807</v>
      </c>
      <c r="D119" s="36" t="s">
        <v>543</v>
      </c>
      <c r="E119" s="36" t="s">
        <v>808</v>
      </c>
      <c r="F119" s="36" t="s">
        <v>648</v>
      </c>
      <c r="G119" s="36" t="s">
        <v>546</v>
      </c>
      <c r="H119" s="36" t="s">
        <v>546</v>
      </c>
      <c r="I119" s="36" t="s">
        <v>546</v>
      </c>
      <c r="J119" s="36" t="s">
        <v>547</v>
      </c>
      <c r="K119" s="36"/>
      <c r="L119" s="36"/>
      <c r="M119" s="36"/>
      <c r="N119" s="37" t="s">
        <v>809</v>
      </c>
      <c r="O119" s="37" t="s">
        <v>549</v>
      </c>
      <c r="P119" s="36" t="s">
        <v>180</v>
      </c>
      <c r="Q119" s="36" t="s">
        <v>550</v>
      </c>
      <c r="R119" s="36" t="s">
        <v>655</v>
      </c>
      <c r="S119" s="36" t="s">
        <v>656</v>
      </c>
      <c r="T119" s="36" t="s">
        <v>810</v>
      </c>
      <c r="U119" s="36" t="s">
        <v>554</v>
      </c>
      <c r="V119" s="38">
        <v>14</v>
      </c>
      <c r="W119" s="38">
        <v>1</v>
      </c>
      <c r="X119" s="39" t="str">
        <f t="shared" si="6"/>
        <v>C</v>
      </c>
      <c r="Y119" s="37" t="s">
        <v>658</v>
      </c>
      <c r="Z119" s="40">
        <f t="shared" si="7"/>
        <v>14.001189999999999</v>
      </c>
    </row>
    <row r="120" spans="2:26" ht="46.5" x14ac:dyDescent="0.45">
      <c r="B120" s="36" t="s">
        <v>811</v>
      </c>
      <c r="C120" s="36" t="s">
        <v>812</v>
      </c>
      <c r="D120" s="36" t="s">
        <v>543</v>
      </c>
      <c r="E120" s="36" t="s">
        <v>813</v>
      </c>
      <c r="F120" s="36" t="s">
        <v>568</v>
      </c>
      <c r="G120" s="36" t="s">
        <v>546</v>
      </c>
      <c r="H120" s="36" t="s">
        <v>546</v>
      </c>
      <c r="I120" s="36" t="s">
        <v>546</v>
      </c>
      <c r="J120" s="36" t="s">
        <v>547</v>
      </c>
      <c r="K120" s="36"/>
      <c r="L120" s="36"/>
      <c r="M120" s="36"/>
      <c r="N120" s="37" t="s">
        <v>814</v>
      </c>
      <c r="O120" s="37" t="s">
        <v>549</v>
      </c>
      <c r="P120" s="36" t="s">
        <v>180</v>
      </c>
      <c r="Q120" s="36" t="s">
        <v>550</v>
      </c>
      <c r="R120" s="36" t="s">
        <v>655</v>
      </c>
      <c r="S120" s="36" t="s">
        <v>656</v>
      </c>
      <c r="T120" s="36" t="s">
        <v>815</v>
      </c>
      <c r="U120" s="36" t="s">
        <v>554</v>
      </c>
      <c r="V120" s="38">
        <v>14</v>
      </c>
      <c r="W120" s="38">
        <v>1</v>
      </c>
      <c r="X120" s="39" t="str">
        <f t="shared" si="6"/>
        <v>C</v>
      </c>
      <c r="Y120" s="37" t="s">
        <v>658</v>
      </c>
      <c r="Z120" s="40">
        <f t="shared" si="7"/>
        <v>14.001200000000001</v>
      </c>
    </row>
    <row r="121" spans="2:26" ht="46.5" x14ac:dyDescent="0.45">
      <c r="B121" s="36" t="s">
        <v>816</v>
      </c>
      <c r="C121" s="36" t="s">
        <v>817</v>
      </c>
      <c r="D121" s="36" t="s">
        <v>543</v>
      </c>
      <c r="E121" s="36" t="s">
        <v>813</v>
      </c>
      <c r="F121" s="36" t="s">
        <v>568</v>
      </c>
      <c r="G121" s="36" t="s">
        <v>546</v>
      </c>
      <c r="H121" s="36" t="s">
        <v>546</v>
      </c>
      <c r="I121" s="36" t="s">
        <v>546</v>
      </c>
      <c r="J121" s="36" t="s">
        <v>547</v>
      </c>
      <c r="K121" s="36"/>
      <c r="L121" s="36"/>
      <c r="M121" s="36"/>
      <c r="N121" s="37" t="s">
        <v>818</v>
      </c>
      <c r="O121" s="37" t="s">
        <v>549</v>
      </c>
      <c r="P121" s="36" t="s">
        <v>180</v>
      </c>
      <c r="Q121" s="36" t="s">
        <v>550</v>
      </c>
      <c r="R121" s="36" t="s">
        <v>655</v>
      </c>
      <c r="S121" s="36" t="s">
        <v>656</v>
      </c>
      <c r="T121" s="36" t="s">
        <v>819</v>
      </c>
      <c r="U121" s="36" t="s">
        <v>554</v>
      </c>
      <c r="V121" s="38">
        <v>14</v>
      </c>
      <c r="W121" s="38">
        <v>1</v>
      </c>
      <c r="X121" s="39" t="str">
        <f t="shared" si="6"/>
        <v>C</v>
      </c>
      <c r="Y121" s="37" t="s">
        <v>658</v>
      </c>
      <c r="Z121" s="40">
        <f t="shared" si="7"/>
        <v>14.00121</v>
      </c>
    </row>
    <row r="122" spans="2:26" ht="46.5" x14ac:dyDescent="0.45">
      <c r="B122" s="36" t="s">
        <v>820</v>
      </c>
      <c r="C122" s="36" t="s">
        <v>821</v>
      </c>
      <c r="D122" s="36" t="s">
        <v>543</v>
      </c>
      <c r="E122" s="36" t="s">
        <v>813</v>
      </c>
      <c r="F122" s="36" t="s">
        <v>568</v>
      </c>
      <c r="G122" s="36" t="s">
        <v>546</v>
      </c>
      <c r="H122" s="36" t="s">
        <v>546</v>
      </c>
      <c r="I122" s="36" t="s">
        <v>546</v>
      </c>
      <c r="J122" s="36" t="s">
        <v>547</v>
      </c>
      <c r="K122" s="36"/>
      <c r="L122" s="36"/>
      <c r="M122" s="36"/>
      <c r="N122" s="37" t="s">
        <v>822</v>
      </c>
      <c r="O122" s="37" t="s">
        <v>549</v>
      </c>
      <c r="P122" s="36" t="s">
        <v>180</v>
      </c>
      <c r="Q122" s="36" t="s">
        <v>550</v>
      </c>
      <c r="R122" s="36" t="s">
        <v>655</v>
      </c>
      <c r="S122" s="36" t="s">
        <v>656</v>
      </c>
      <c r="T122" s="36" t="s">
        <v>823</v>
      </c>
      <c r="U122" s="36" t="s">
        <v>554</v>
      </c>
      <c r="V122" s="38">
        <v>14</v>
      </c>
      <c r="W122" s="38">
        <v>1</v>
      </c>
      <c r="X122" s="39" t="str">
        <f t="shared" si="6"/>
        <v>C</v>
      </c>
      <c r="Y122" s="37" t="s">
        <v>658</v>
      </c>
      <c r="Z122" s="40">
        <f t="shared" si="7"/>
        <v>14.00122</v>
      </c>
    </row>
    <row r="123" spans="2:26" ht="58.15" x14ac:dyDescent="0.45">
      <c r="B123" s="36" t="s">
        <v>824</v>
      </c>
      <c r="C123" s="36" t="s">
        <v>825</v>
      </c>
      <c r="D123" s="36" t="s">
        <v>543</v>
      </c>
      <c r="E123" s="36" t="s">
        <v>826</v>
      </c>
      <c r="F123" s="36" t="s">
        <v>545</v>
      </c>
      <c r="G123" s="36" t="s">
        <v>546</v>
      </c>
      <c r="H123" s="36" t="s">
        <v>546</v>
      </c>
      <c r="I123" s="36" t="s">
        <v>546</v>
      </c>
      <c r="J123" s="36" t="s">
        <v>547</v>
      </c>
      <c r="K123" s="36"/>
      <c r="L123" s="36"/>
      <c r="M123" s="36"/>
      <c r="N123" s="37" t="s">
        <v>827</v>
      </c>
      <c r="O123" s="37" t="s">
        <v>549</v>
      </c>
      <c r="P123" s="36" t="s">
        <v>180</v>
      </c>
      <c r="Q123" s="36" t="s">
        <v>550</v>
      </c>
      <c r="R123" s="36" t="s">
        <v>655</v>
      </c>
      <c r="S123" s="36" t="s">
        <v>656</v>
      </c>
      <c r="T123" s="36" t="s">
        <v>828</v>
      </c>
      <c r="U123" s="36" t="s">
        <v>554</v>
      </c>
      <c r="V123" s="38">
        <v>14</v>
      </c>
      <c r="W123" s="38">
        <v>1</v>
      </c>
      <c r="X123" s="39" t="str">
        <f t="shared" si="6"/>
        <v>C</v>
      </c>
      <c r="Y123" s="37" t="s">
        <v>658</v>
      </c>
      <c r="Z123" s="40">
        <f t="shared" si="7"/>
        <v>14.00123</v>
      </c>
    </row>
    <row r="124" spans="2:26" ht="58.15" x14ac:dyDescent="0.45">
      <c r="B124" s="36" t="s">
        <v>829</v>
      </c>
      <c r="C124" s="36" t="s">
        <v>830</v>
      </c>
      <c r="D124" s="36" t="s">
        <v>543</v>
      </c>
      <c r="E124" s="36" t="s">
        <v>826</v>
      </c>
      <c r="F124" s="36" t="s">
        <v>545</v>
      </c>
      <c r="G124" s="36" t="s">
        <v>546</v>
      </c>
      <c r="H124" s="36" t="s">
        <v>546</v>
      </c>
      <c r="I124" s="36" t="s">
        <v>546</v>
      </c>
      <c r="J124" s="36" t="s">
        <v>547</v>
      </c>
      <c r="K124" s="36"/>
      <c r="L124" s="36"/>
      <c r="M124" s="36"/>
      <c r="N124" s="37" t="s">
        <v>831</v>
      </c>
      <c r="O124" s="37" t="s">
        <v>549</v>
      </c>
      <c r="P124" s="36" t="s">
        <v>180</v>
      </c>
      <c r="Q124" s="36" t="s">
        <v>550</v>
      </c>
      <c r="R124" s="36" t="s">
        <v>655</v>
      </c>
      <c r="S124" s="36" t="s">
        <v>656</v>
      </c>
      <c r="T124" s="36" t="s">
        <v>832</v>
      </c>
      <c r="U124" s="36" t="s">
        <v>554</v>
      </c>
      <c r="V124" s="38">
        <v>14</v>
      </c>
      <c r="W124" s="38">
        <v>1</v>
      </c>
      <c r="X124" s="39" t="str">
        <f t="shared" si="6"/>
        <v>C</v>
      </c>
      <c r="Y124" s="37" t="s">
        <v>658</v>
      </c>
      <c r="Z124" s="40">
        <f t="shared" si="7"/>
        <v>14.001239999999999</v>
      </c>
    </row>
    <row r="125" spans="2:26" ht="58.15" x14ac:dyDescent="0.45">
      <c r="B125" s="36" t="s">
        <v>833</v>
      </c>
      <c r="C125" s="36" t="s">
        <v>834</v>
      </c>
      <c r="D125" s="36" t="s">
        <v>543</v>
      </c>
      <c r="E125" s="36" t="s">
        <v>626</v>
      </c>
      <c r="F125" s="36" t="s">
        <v>545</v>
      </c>
      <c r="G125" s="36" t="s">
        <v>546</v>
      </c>
      <c r="H125" s="36" t="s">
        <v>546</v>
      </c>
      <c r="I125" s="36" t="s">
        <v>546</v>
      </c>
      <c r="J125" s="36" t="s">
        <v>547</v>
      </c>
      <c r="K125" s="36"/>
      <c r="L125" s="36"/>
      <c r="M125" s="36"/>
      <c r="N125" s="37" t="s">
        <v>835</v>
      </c>
      <c r="O125" s="37" t="s">
        <v>549</v>
      </c>
      <c r="P125" s="36" t="s">
        <v>180</v>
      </c>
      <c r="Q125" s="36" t="s">
        <v>550</v>
      </c>
      <c r="R125" s="36" t="s">
        <v>655</v>
      </c>
      <c r="S125" s="36" t="s">
        <v>656</v>
      </c>
      <c r="T125" s="36" t="s">
        <v>828</v>
      </c>
      <c r="U125" s="36" t="s">
        <v>554</v>
      </c>
      <c r="V125" s="38">
        <v>14</v>
      </c>
      <c r="W125" s="38">
        <v>1</v>
      </c>
      <c r="X125" s="39" t="str">
        <f t="shared" si="6"/>
        <v>C</v>
      </c>
      <c r="Y125" s="37" t="s">
        <v>658</v>
      </c>
      <c r="Z125" s="40">
        <f t="shared" si="7"/>
        <v>14.001250000000001</v>
      </c>
    </row>
    <row r="126" spans="2:26" ht="46.5" x14ac:dyDescent="0.45">
      <c r="B126" s="36" t="s">
        <v>836</v>
      </c>
      <c r="C126" s="36" t="s">
        <v>837</v>
      </c>
      <c r="D126" s="36" t="s">
        <v>543</v>
      </c>
      <c r="E126" s="36" t="s">
        <v>205</v>
      </c>
      <c r="F126" s="36" t="s">
        <v>545</v>
      </c>
      <c r="G126" s="36" t="s">
        <v>546</v>
      </c>
      <c r="H126" s="36" t="s">
        <v>546</v>
      </c>
      <c r="I126" s="36" t="s">
        <v>546</v>
      </c>
      <c r="J126" s="36" t="s">
        <v>547</v>
      </c>
      <c r="K126" s="36"/>
      <c r="L126" s="36"/>
      <c r="M126" s="36"/>
      <c r="N126" s="37" t="s">
        <v>838</v>
      </c>
      <c r="O126" s="37" t="s">
        <v>549</v>
      </c>
      <c r="P126" s="36" t="s">
        <v>180</v>
      </c>
      <c r="Q126" s="36" t="s">
        <v>550</v>
      </c>
      <c r="R126" s="36" t="s">
        <v>655</v>
      </c>
      <c r="S126" s="36" t="s">
        <v>656</v>
      </c>
      <c r="T126" s="36" t="s">
        <v>839</v>
      </c>
      <c r="U126" s="36" t="s">
        <v>554</v>
      </c>
      <c r="V126" s="38">
        <v>14</v>
      </c>
      <c r="W126" s="38">
        <v>1</v>
      </c>
      <c r="X126" s="39" t="str">
        <f t="shared" si="6"/>
        <v>C</v>
      </c>
      <c r="Y126" s="37" t="s">
        <v>658</v>
      </c>
      <c r="Z126" s="40">
        <f t="shared" si="7"/>
        <v>14.00126</v>
      </c>
    </row>
    <row r="127" spans="2:26" ht="46.5" x14ac:dyDescent="0.45">
      <c r="B127" s="36" t="s">
        <v>840</v>
      </c>
      <c r="C127" s="36" t="s">
        <v>841</v>
      </c>
      <c r="D127" s="36" t="s">
        <v>543</v>
      </c>
      <c r="E127" s="36" t="s">
        <v>842</v>
      </c>
      <c r="F127" s="36" t="s">
        <v>545</v>
      </c>
      <c r="G127" s="36" t="s">
        <v>546</v>
      </c>
      <c r="H127" s="36" t="s">
        <v>546</v>
      </c>
      <c r="I127" s="36" t="s">
        <v>546</v>
      </c>
      <c r="J127" s="36" t="s">
        <v>547</v>
      </c>
      <c r="K127" s="36"/>
      <c r="L127" s="36"/>
      <c r="M127" s="36"/>
      <c r="N127" s="37" t="s">
        <v>843</v>
      </c>
      <c r="O127" s="37" t="s">
        <v>549</v>
      </c>
      <c r="P127" s="36" t="s">
        <v>180</v>
      </c>
      <c r="Q127" s="36" t="s">
        <v>550</v>
      </c>
      <c r="R127" s="36" t="s">
        <v>655</v>
      </c>
      <c r="S127" s="36" t="s">
        <v>656</v>
      </c>
      <c r="T127" s="36" t="s">
        <v>844</v>
      </c>
      <c r="U127" s="36" t="s">
        <v>554</v>
      </c>
      <c r="V127" s="38">
        <v>14</v>
      </c>
      <c r="W127" s="38">
        <v>1</v>
      </c>
      <c r="X127" s="39" t="str">
        <f t="shared" si="6"/>
        <v>C</v>
      </c>
      <c r="Y127" s="37" t="s">
        <v>658</v>
      </c>
      <c r="Z127" s="40">
        <f t="shared" si="7"/>
        <v>14.00127</v>
      </c>
    </row>
    <row r="128" spans="2:26" ht="46.5" x14ac:dyDescent="0.45">
      <c r="B128" s="36" t="s">
        <v>845</v>
      </c>
      <c r="C128" s="36" t="s">
        <v>846</v>
      </c>
      <c r="D128" s="36" t="s">
        <v>543</v>
      </c>
      <c r="E128" s="36" t="s">
        <v>847</v>
      </c>
      <c r="F128" s="36" t="s">
        <v>545</v>
      </c>
      <c r="G128" s="36" t="s">
        <v>546</v>
      </c>
      <c r="H128" s="36" t="s">
        <v>546</v>
      </c>
      <c r="I128" s="36" t="s">
        <v>546</v>
      </c>
      <c r="J128" s="36" t="s">
        <v>547</v>
      </c>
      <c r="K128" s="36"/>
      <c r="L128" s="36"/>
      <c r="M128" s="36"/>
      <c r="N128" s="37" t="s">
        <v>848</v>
      </c>
      <c r="O128" s="37" t="s">
        <v>549</v>
      </c>
      <c r="P128" s="36" t="s">
        <v>180</v>
      </c>
      <c r="Q128" s="36" t="s">
        <v>550</v>
      </c>
      <c r="R128" s="36" t="s">
        <v>655</v>
      </c>
      <c r="S128" s="36" t="s">
        <v>656</v>
      </c>
      <c r="T128" s="36" t="s">
        <v>849</v>
      </c>
      <c r="U128" s="36" t="s">
        <v>554</v>
      </c>
      <c r="V128" s="38">
        <v>14</v>
      </c>
      <c r="W128" s="38">
        <v>1</v>
      </c>
      <c r="X128" s="39" t="str">
        <f t="shared" si="6"/>
        <v>C</v>
      </c>
      <c r="Y128" s="37" t="s">
        <v>658</v>
      </c>
      <c r="Z128" s="40">
        <f t="shared" si="7"/>
        <v>14.00128</v>
      </c>
    </row>
    <row r="129" spans="2:26" ht="58.15" x14ac:dyDescent="0.45">
      <c r="B129" s="36" t="s">
        <v>850</v>
      </c>
      <c r="C129" s="36" t="s">
        <v>851</v>
      </c>
      <c r="D129" s="36" t="s">
        <v>543</v>
      </c>
      <c r="E129" s="36" t="s">
        <v>842</v>
      </c>
      <c r="F129" s="36" t="s">
        <v>545</v>
      </c>
      <c r="G129" s="36" t="s">
        <v>546</v>
      </c>
      <c r="H129" s="36" t="s">
        <v>546</v>
      </c>
      <c r="I129" s="36" t="s">
        <v>546</v>
      </c>
      <c r="J129" s="36" t="s">
        <v>547</v>
      </c>
      <c r="K129" s="36"/>
      <c r="L129" s="36"/>
      <c r="M129" s="36"/>
      <c r="N129" s="37" t="s">
        <v>852</v>
      </c>
      <c r="O129" s="37" t="s">
        <v>549</v>
      </c>
      <c r="P129" s="36" t="s">
        <v>180</v>
      </c>
      <c r="Q129" s="36" t="s">
        <v>550</v>
      </c>
      <c r="R129" s="36" t="s">
        <v>655</v>
      </c>
      <c r="S129" s="36" t="s">
        <v>656</v>
      </c>
      <c r="T129" s="36" t="s">
        <v>853</v>
      </c>
      <c r="U129" s="36" t="s">
        <v>554</v>
      </c>
      <c r="V129" s="38">
        <v>14</v>
      </c>
      <c r="W129" s="38">
        <v>1</v>
      </c>
      <c r="X129" s="39" t="str">
        <f t="shared" si="6"/>
        <v>C</v>
      </c>
      <c r="Y129" s="37" t="s">
        <v>658</v>
      </c>
      <c r="Z129" s="40">
        <f t="shared" si="7"/>
        <v>14.001289999999999</v>
      </c>
    </row>
    <row r="132" spans="2:26" x14ac:dyDescent="0.45">
      <c r="B132" s="5" t="s">
        <v>64</v>
      </c>
      <c r="C132" s="5"/>
      <c r="D132" s="5"/>
      <c r="E132" s="5"/>
      <c r="F132" s="5"/>
      <c r="G132" s="5"/>
      <c r="H132" s="5"/>
      <c r="I132" s="5"/>
      <c r="J132" s="5"/>
      <c r="K132" s="5"/>
      <c r="L132" s="5"/>
      <c r="M132" s="5"/>
      <c r="N132" s="5"/>
      <c r="O132" s="5"/>
      <c r="P132" s="5"/>
      <c r="Q132" s="5"/>
      <c r="R132" s="5"/>
      <c r="S132" s="5"/>
      <c r="T132" s="5"/>
      <c r="U132" s="5"/>
      <c r="V132" s="5"/>
      <c r="W132" s="5"/>
      <c r="X132" s="5"/>
      <c r="Y132" s="5"/>
    </row>
  </sheetData>
  <autoFilter ref="B9:Y129" xr:uid="{00000000-0009-0000-0000-000002000000}"/>
  <mergeCells count="3">
    <mergeCell ref="B5:Z5"/>
    <mergeCell ref="B6:Z6"/>
    <mergeCell ref="B132:Y132"/>
  </mergeCells>
  <conditionalFormatting sqref="B10:Y129">
    <cfRule type="expression" dxfId="9" priority="2">
      <formula>ISEVEN(ROW())</formula>
    </cfRule>
  </conditionalFormatting>
  <conditionalFormatting sqref="X10:X129">
    <cfRule type="cellIs" dxfId="8" priority="3" operator="equal">
      <formula>"A"</formula>
    </cfRule>
    <cfRule type="cellIs" dxfId="7" priority="4" operator="equal">
      <formula>"B"</formula>
    </cfRule>
  </conditionalFormatting>
  <pageMargins left="0.75" right="0.75" top="1" bottom="1" header="0.511811023622047" footer="0.511811023622047"/>
  <pageSetup paperSize="9" orientation="portrait" horizontalDpi="300" verticalDpi="300"/>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8102E"/>
  </sheetPr>
  <dimension ref="A1:M42"/>
  <sheetViews>
    <sheetView showGridLines="0" tabSelected="1" zoomScaleNormal="100" workbookViewId="0">
      <pane xSplit="2" ySplit="9" topLeftCell="C12" activePane="bottomRight" state="frozen"/>
      <selection pane="topRight" activeCell="C1" sqref="C1"/>
      <selection pane="bottomLeft" activeCell="A10" sqref="A10"/>
      <selection pane="bottomRight" activeCell="E9" sqref="E9"/>
    </sheetView>
  </sheetViews>
  <sheetFormatPr baseColWidth="10" defaultColWidth="8.6640625" defaultRowHeight="14.25" x14ac:dyDescent="0.45"/>
  <cols>
    <col min="1" max="1" width="2.19921875" customWidth="1"/>
    <col min="2" max="2" width="5" customWidth="1"/>
    <col min="3" max="3" width="32" customWidth="1"/>
    <col min="4" max="4" width="16" customWidth="1"/>
    <col min="5" max="5" width="24.59765625" customWidth="1"/>
    <col min="6" max="7" width="9" customWidth="1"/>
    <col min="8" max="8" width="24" customWidth="1"/>
    <col min="9" max="9" width="18" customWidth="1"/>
    <col min="10" max="10" width="40" customWidth="1"/>
    <col min="12" max="13" width="13" hidden="1" customWidth="1"/>
  </cols>
  <sheetData>
    <row r="1" spans="1:13" x14ac:dyDescent="0.45">
      <c r="A1" s="13"/>
      <c r="B1" s="13"/>
      <c r="C1" s="13"/>
      <c r="D1" s="13"/>
      <c r="E1" s="13"/>
      <c r="F1" s="13"/>
      <c r="G1" s="13"/>
      <c r="H1" s="13"/>
      <c r="I1" s="13"/>
      <c r="J1" s="13"/>
      <c r="K1" s="13"/>
      <c r="L1" s="13"/>
    </row>
    <row r="2" spans="1:13" x14ac:dyDescent="0.45">
      <c r="A2" s="13"/>
      <c r="B2" s="14" t="s">
        <v>854</v>
      </c>
      <c r="C2" s="13"/>
      <c r="D2" s="13"/>
      <c r="E2" s="13"/>
      <c r="F2" s="13"/>
      <c r="G2" s="13"/>
      <c r="H2" s="13"/>
      <c r="I2" s="13"/>
      <c r="J2" s="13"/>
      <c r="K2" s="13"/>
      <c r="L2" s="13"/>
    </row>
    <row r="3" spans="1:13" ht="30" customHeight="1" x14ac:dyDescent="0.7">
      <c r="A3" s="13"/>
      <c r="B3" s="15" t="s">
        <v>20</v>
      </c>
      <c r="C3" s="13"/>
      <c r="D3" s="13"/>
      <c r="E3" s="13"/>
      <c r="F3" s="13"/>
      <c r="G3" s="13"/>
      <c r="H3" s="13"/>
      <c r="I3" s="13"/>
      <c r="J3" s="13"/>
      <c r="K3" s="13"/>
      <c r="L3" s="13"/>
    </row>
    <row r="4" spans="1:13" ht="3.75" customHeight="1" x14ac:dyDescent="0.45">
      <c r="A4" s="13"/>
      <c r="B4" s="16"/>
      <c r="C4" s="16"/>
      <c r="D4" s="16"/>
      <c r="E4" s="16"/>
      <c r="F4" s="13"/>
      <c r="G4" s="13"/>
      <c r="H4" s="13"/>
      <c r="I4" s="13"/>
      <c r="J4" s="13"/>
      <c r="K4" s="13"/>
      <c r="L4" s="13"/>
    </row>
    <row r="5" spans="1:13" x14ac:dyDescent="0.45">
      <c r="A5" s="13"/>
      <c r="B5" s="12" t="s">
        <v>855</v>
      </c>
      <c r="C5" s="12"/>
      <c r="D5" s="12"/>
      <c r="E5" s="12"/>
      <c r="F5" s="12"/>
      <c r="G5" s="12"/>
      <c r="H5" s="12"/>
      <c r="I5" s="12"/>
      <c r="J5" s="12"/>
      <c r="K5" s="12"/>
      <c r="L5" s="12"/>
    </row>
    <row r="6" spans="1:13" ht="19.5" customHeight="1" x14ac:dyDescent="0.45">
      <c r="A6" s="13"/>
      <c r="B6" s="11" t="s">
        <v>856</v>
      </c>
      <c r="C6" s="11"/>
      <c r="D6" s="11"/>
      <c r="E6" s="11"/>
      <c r="F6" s="11"/>
      <c r="G6" s="11"/>
      <c r="H6" s="11"/>
      <c r="I6" s="11"/>
      <c r="J6" s="11"/>
      <c r="K6" s="11"/>
      <c r="L6" s="11"/>
    </row>
    <row r="7" spans="1:13" x14ac:dyDescent="0.45">
      <c r="A7" s="13"/>
      <c r="B7" s="17" t="s">
        <v>857</v>
      </c>
      <c r="C7" s="13"/>
      <c r="D7" s="13"/>
      <c r="E7" s="13"/>
      <c r="F7" s="13"/>
      <c r="G7" s="13"/>
      <c r="H7" s="13"/>
      <c r="I7" s="13"/>
      <c r="J7" s="13"/>
      <c r="K7" s="13"/>
      <c r="L7" s="13"/>
    </row>
    <row r="8" spans="1:13" x14ac:dyDescent="0.45">
      <c r="A8" s="13"/>
      <c r="B8" s="13"/>
      <c r="C8" s="13"/>
      <c r="D8" s="13"/>
      <c r="E8" s="13"/>
      <c r="F8" s="13"/>
      <c r="G8" s="13"/>
      <c r="H8" s="13"/>
      <c r="I8" s="13"/>
      <c r="J8" s="13"/>
      <c r="K8" s="13"/>
      <c r="L8" s="13"/>
    </row>
    <row r="9" spans="1:13" ht="25.5" customHeight="1" x14ac:dyDescent="0.45">
      <c r="B9" s="34" t="s">
        <v>858</v>
      </c>
      <c r="C9" s="34" t="s">
        <v>859</v>
      </c>
      <c r="D9" s="34" t="s">
        <v>110</v>
      </c>
      <c r="E9" s="34" t="s">
        <v>84</v>
      </c>
      <c r="F9" s="34" t="s">
        <v>121</v>
      </c>
      <c r="G9" s="34" t="s">
        <v>123</v>
      </c>
      <c r="H9" s="34" t="s">
        <v>860</v>
      </c>
      <c r="I9" s="34" t="s">
        <v>117</v>
      </c>
      <c r="J9" s="34" t="s">
        <v>124</v>
      </c>
      <c r="L9" s="41" t="s">
        <v>861</v>
      </c>
      <c r="M9" s="41" t="s">
        <v>862</v>
      </c>
    </row>
    <row r="10" spans="1:13" x14ac:dyDescent="0.45">
      <c r="B10" s="36">
        <v>1</v>
      </c>
      <c r="C10" s="37" t="str">
        <f>INDEX('02 · Établissements'!$C$10:$C$129,$M10)</f>
        <v>Colegiul Național Andrei Șaguna Brașov</v>
      </c>
      <c r="D10" s="36" t="str">
        <f>INDEX('02 · Établissements'!$E$10:$E$129,$M10)</f>
        <v>Brașov</v>
      </c>
      <c r="E10" s="36" t="str">
        <f>INDEX('02 · Établissements'!$F$10:$F$129,$M10)</f>
        <v>Centre — Transylvanie</v>
      </c>
      <c r="F10" s="38">
        <f>INDEX('02 · Établissements'!$V$10:$V$129,$M10)</f>
        <v>30</v>
      </c>
      <c r="G10" s="39" t="str">
        <f>INDEX('02 · Établissements'!$X$10:$X$129,$M10)</f>
        <v>A</v>
      </c>
      <c r="H10" s="36" t="str">
        <f>INDEX('02 · Établissements'!$O$10:$O$129,$M10)</f>
        <v>SCL + SIP + EELA</v>
      </c>
      <c r="I10" s="36" t="str">
        <f>INDEX('02 · Établissements'!$R$10:$R$129,$M10)</f>
        <v>Lead qualifié par l'équipe développement</v>
      </c>
      <c r="J10" s="37" t="str">
        <f>INDEX('02 · Établissements'!$Y$10:$Y$129,$M10)</f>
        <v>Cible prioritaire S3b</v>
      </c>
      <c r="L10">
        <f>LARGE('02 · Établissements'!$Z$10:$Z$129,$B10)</f>
        <v>30.000450000000001</v>
      </c>
      <c r="M10">
        <f>MATCH(L10,'02 · Établissements'!$Z$10:$Z$129,0)</f>
        <v>36</v>
      </c>
    </row>
    <row r="11" spans="1:13" x14ac:dyDescent="0.45">
      <c r="B11" s="36">
        <v>2</v>
      </c>
      <c r="C11" s="37" t="str">
        <f>INDEX('02 · Établissements'!$C$10:$C$129,$M11)</f>
        <v>Institut français de Roumanie — Bucarest</v>
      </c>
      <c r="D11" s="36" t="str">
        <f>INDEX('02 · Établissements'!$E$10:$E$129,$M11)</f>
        <v>București</v>
      </c>
      <c r="E11" s="36" t="str">
        <f>INDEX('02 · Établissements'!$F$10:$F$129,$M11)</f>
        <v>Sud — București / Ilfov</v>
      </c>
      <c r="F11" s="38">
        <f>INDEX('02 · Établissements'!$V$10:$V$129,$M11)</f>
        <v>29</v>
      </c>
      <c r="G11" s="39" t="str">
        <f>INDEX('02 · Établissements'!$X$10:$X$129,$M11)</f>
        <v>A</v>
      </c>
      <c r="H11" s="36" t="str">
        <f>INDEX('02 · Établissements'!$O$10:$O$129,$M11)</f>
        <v>UDF + EELA + SCL</v>
      </c>
      <c r="I11" s="36" t="str">
        <f>INDEX('02 · Établissements'!$R$10:$R$129,$M11)</f>
        <v>Lead qualifié par l'équipe développement</v>
      </c>
      <c r="J11" s="37" t="str">
        <f>INDEX('02 · Établissements'!$Y$10:$Y$129,$M11)</f>
        <v>Investigation S3b — historique partenariat + activation UDF</v>
      </c>
      <c r="L11">
        <f>LARGE('02 · Établissements'!$Z$10:$Z$129,$B11)</f>
        <v>29.0001</v>
      </c>
      <c r="M11">
        <f>MATCH(L11,'02 · Établissements'!$Z$10:$Z$129,0)</f>
        <v>1</v>
      </c>
    </row>
    <row r="12" spans="1:13" ht="23.25" x14ac:dyDescent="0.45">
      <c r="B12" s="36">
        <v>3</v>
      </c>
      <c r="C12" s="37" t="str">
        <f>INDEX('02 · Établissements'!$C$10:$C$129,$M12)</f>
        <v>Colegiul Național Pedagogic "Vasile Lupu" Iași</v>
      </c>
      <c r="D12" s="36" t="str">
        <f>INDEX('02 · Établissements'!$E$10:$E$129,$M12)</f>
        <v>Iași</v>
      </c>
      <c r="E12" s="36" t="str">
        <f>INDEX('02 · Établissements'!$F$10:$F$129,$M12)</f>
        <v>Nord-Est — Moldavie roumaine</v>
      </c>
      <c r="F12" s="38">
        <f>INDEX('02 · Établissements'!$V$10:$V$129,$M12)</f>
        <v>28</v>
      </c>
      <c r="G12" s="39" t="str">
        <f>INDEX('02 · Établissements'!$X$10:$X$129,$M12)</f>
        <v>B</v>
      </c>
      <c r="H12" s="36" t="str">
        <f>INDEX('02 · Établissements'!$O$10:$O$129,$M12)</f>
        <v>SCL, SIP, formation continue profs</v>
      </c>
      <c r="I12" s="36" t="str">
        <f>INDEX('02 · Établissements'!$R$10:$R$129,$M12)</f>
        <v>HORS CRM</v>
      </c>
      <c r="J12" s="37" t="str">
        <f>INDEX('02 · Établissements'!$Y$10:$Y$129,$M12)</f>
        <v>S5 — mail direct direction + relance via Daria Ichim (mandataire local Iași)</v>
      </c>
      <c r="L12">
        <f>LARGE('02 · Établissements'!$Z$10:$Z$129,$B12)</f>
        <v>28.000599999999999</v>
      </c>
      <c r="M12">
        <f>MATCH(L12,'02 · Établissements'!$Z$10:$Z$129,0)</f>
        <v>51</v>
      </c>
    </row>
    <row r="13" spans="1:13" x14ac:dyDescent="0.45">
      <c r="B13" s="36">
        <v>4</v>
      </c>
      <c r="C13" s="37" t="str">
        <f>INDEX('02 · Établissements'!$C$10:$C$129,$M13)</f>
        <v>Ambassade de France en Roumanie — SCAC</v>
      </c>
      <c r="D13" s="36" t="str">
        <f>INDEX('02 · Établissements'!$E$10:$E$129,$M13)</f>
        <v>București</v>
      </c>
      <c r="E13" s="36" t="str">
        <f>INDEX('02 · Établissements'!$F$10:$F$129,$M13)</f>
        <v>Sud — București / Ilfov</v>
      </c>
      <c r="F13" s="38">
        <f>INDEX('02 · Établissements'!$V$10:$V$129,$M13)</f>
        <v>28</v>
      </c>
      <c r="G13" s="39" t="str">
        <f>INDEX('02 · Établissements'!$X$10:$X$129,$M13)</f>
        <v>B</v>
      </c>
      <c r="H13" s="36" t="str">
        <f>INDEX('02 · Établissements'!$O$10:$O$129,$M13)</f>
        <v>EELA + UDF</v>
      </c>
      <c r="I13" s="36" t="str">
        <f>INDEX('02 · Établissements'!$R$10:$R$129,$M13)</f>
        <v>Lead engagé</v>
      </c>
      <c r="J13" s="37" t="str">
        <f>INDEX('02 · Établissements'!$Y$10:$Y$129,$M13)</f>
        <v>Cible institutionnelle prioritaire — investigation S3b</v>
      </c>
      <c r="L13">
        <f>LARGE('02 · Établissements'!$Z$10:$Z$129,$B13)</f>
        <v>28.00056</v>
      </c>
      <c r="M13">
        <f>MATCH(L13,'02 · Établissements'!$Z$10:$Z$129,0)</f>
        <v>47</v>
      </c>
    </row>
    <row r="14" spans="1:13" x14ac:dyDescent="0.45">
      <c r="B14" s="36">
        <v>5</v>
      </c>
      <c r="C14" s="37" t="str">
        <f>INDEX('02 · Établissements'!$C$10:$C$129,$M14)</f>
        <v>MEC Roumanie — Ministère de l'Éducation</v>
      </c>
      <c r="D14" s="36" t="str">
        <f>INDEX('02 · Établissements'!$E$10:$E$129,$M14)</f>
        <v>București</v>
      </c>
      <c r="E14" s="36" t="str">
        <f>INDEX('02 · Établissements'!$F$10:$F$129,$M14)</f>
        <v>Sud — București / Ilfov</v>
      </c>
      <c r="F14" s="38">
        <f>INDEX('02 · Établissements'!$V$10:$V$129,$M14)</f>
        <v>28</v>
      </c>
      <c r="G14" s="39" t="str">
        <f>INDEX('02 · Établissements'!$X$10:$X$129,$M14)</f>
        <v>B</v>
      </c>
      <c r="H14" s="36" t="str">
        <f>INDEX('02 · Établissements'!$O$10:$O$129,$M14)</f>
        <v>EELA + UDF</v>
      </c>
      <c r="I14" s="36" t="str">
        <f>INDEX('02 · Établissements'!$R$10:$R$129,$M14)</f>
        <v>Lead qualifié par l'équipe développement</v>
      </c>
      <c r="J14" s="37" t="str">
        <f>INDEX('02 · Établissements'!$Y$10:$Y$129,$M14)</f>
        <v>Cible institutionnelle — approche via SCAC + IFR</v>
      </c>
      <c r="L14">
        <f>LARGE('02 · Établissements'!$Z$10:$Z$129,$B14)</f>
        <v>28.000530000000001</v>
      </c>
      <c r="M14">
        <f>MATCH(L14,'02 · Établissements'!$Z$10:$Z$129,0)</f>
        <v>44</v>
      </c>
    </row>
    <row r="15" spans="1:13" x14ac:dyDescent="0.45">
      <c r="B15" s="36">
        <v>6</v>
      </c>
      <c r="C15" s="37" t="str">
        <f>INDEX('02 · Établissements'!$C$10:$C$129,$M15)</f>
        <v>Universitatea Tehnică Cluj-Napoca (UTCN)</v>
      </c>
      <c r="D15" s="36" t="str">
        <f>INDEX('02 · Établissements'!$E$10:$E$129,$M15)</f>
        <v>Cluj-Napoca</v>
      </c>
      <c r="E15" s="36" t="str">
        <f>INDEX('02 · Établissements'!$F$10:$F$129,$M15)</f>
        <v>Centre-Nord — Transylvanie</v>
      </c>
      <c r="F15" s="38">
        <f>INDEX('02 · Établissements'!$V$10:$V$129,$M15)</f>
        <v>28</v>
      </c>
      <c r="G15" s="39" t="str">
        <f>INDEX('02 · Établissements'!$X$10:$X$129,$M15)</f>
        <v>A</v>
      </c>
      <c r="H15" s="36" t="str">
        <f>INDEX('02 · Établissements'!$O$10:$O$129,$M15)</f>
        <v>SCL</v>
      </c>
      <c r="I15" s="36" t="str">
        <f>INDEX('02 · Établissements'!$R$10:$R$129,$M15)</f>
        <v>Lead qualifié par l'équipe développement</v>
      </c>
      <c r="J15" s="37" t="str">
        <f>INDEX('02 · Établissements'!$Y$10:$Y$129,$M15)</f>
        <v>Filière francophone ingénieurs à investiguer S3b</v>
      </c>
      <c r="L15">
        <f>LARGE('02 · Établissements'!$Z$10:$Z$129,$B15)</f>
        <v>28.000260000000001</v>
      </c>
      <c r="M15">
        <f>MATCH(L15,'02 · Établissements'!$Z$10:$Z$129,0)</f>
        <v>17</v>
      </c>
    </row>
    <row r="16" spans="1:13" x14ac:dyDescent="0.45">
      <c r="B16" s="36">
        <v>7</v>
      </c>
      <c r="C16" s="37" t="str">
        <f>INDEX('02 · Établissements'!$C$10:$C$129,$M16)</f>
        <v>Universitatea de Vest din Timișoara (UVT)</v>
      </c>
      <c r="D16" s="36" t="str">
        <f>INDEX('02 · Établissements'!$E$10:$E$129,$M16)</f>
        <v>Timișoara</v>
      </c>
      <c r="E16" s="36" t="str">
        <f>INDEX('02 · Établissements'!$F$10:$F$129,$M16)</f>
        <v>Ouest — Banat</v>
      </c>
      <c r="F16" s="38">
        <f>INDEX('02 · Établissements'!$V$10:$V$129,$M16)</f>
        <v>28</v>
      </c>
      <c r="G16" s="39" t="str">
        <f>INDEX('02 · Établissements'!$X$10:$X$129,$M16)</f>
        <v>A</v>
      </c>
      <c r="H16" s="36" t="str">
        <f>INDEX('02 · Établissements'!$O$10:$O$129,$M16)</f>
        <v>SCL + UDF + EELA</v>
      </c>
      <c r="I16" s="36" t="str">
        <f>INDEX('02 · Établissements'!$R$10:$R$129,$M16)</f>
        <v>Client</v>
      </c>
      <c r="J16" s="37" t="str">
        <f>INDEX('02 · Établissements'!$Y$10:$Y$129,$M16)</f>
        <v>Filière FLE à investiguer S3b</v>
      </c>
      <c r="L16">
        <f>LARGE('02 · Établissements'!$Z$10:$Z$129,$B16)</f>
        <v>28.000229999999998</v>
      </c>
      <c r="M16">
        <f>MATCH(L16,'02 · Établissements'!$Z$10:$Z$129,0)</f>
        <v>14</v>
      </c>
    </row>
    <row r="17" spans="2:13" x14ac:dyDescent="0.45">
      <c r="B17" s="36">
        <v>8</v>
      </c>
      <c r="C17" s="37" t="str">
        <f>INDEX('02 · Établissements'!$C$10:$C$129,$M17)</f>
        <v>Universitatea Alexandru Ioan Cuza Iași (UAIC)</v>
      </c>
      <c r="D17" s="36" t="str">
        <f>INDEX('02 · Établissements'!$E$10:$E$129,$M17)</f>
        <v>Iași</v>
      </c>
      <c r="E17" s="36" t="str">
        <f>INDEX('02 · Établissements'!$F$10:$F$129,$M17)</f>
        <v>Nord-Est — Moldavie roumaine</v>
      </c>
      <c r="F17" s="38">
        <f>INDEX('02 · Établissements'!$V$10:$V$129,$M17)</f>
        <v>28</v>
      </c>
      <c r="G17" s="39" t="str">
        <f>INDEX('02 · Établissements'!$X$10:$X$129,$M17)</f>
        <v>B</v>
      </c>
      <c r="H17" s="36" t="str">
        <f>INDEX('02 · Établissements'!$O$10:$O$129,$M17)</f>
        <v>SCL + UDF + EELA</v>
      </c>
      <c r="I17" s="36" t="str">
        <f>INDEX('02 · Établissements'!$R$10:$R$129,$M17)</f>
        <v>Lead qualifié par l'équipe développement</v>
      </c>
      <c r="J17" s="37" t="str">
        <f>INDEX('02 · Établissements'!$Y$10:$Y$129,$M17)</f>
        <v>Filière FLE active à investiguer S3b</v>
      </c>
      <c r="L17">
        <f>LARGE('02 · Établissements'!$Z$10:$Z$129,$B17)</f>
        <v>28.000219999999999</v>
      </c>
      <c r="M17">
        <f>MATCH(L17,'02 · Établissements'!$Z$10:$Z$129,0)</f>
        <v>13</v>
      </c>
    </row>
    <row r="18" spans="2:13" ht="23.25" x14ac:dyDescent="0.45">
      <c r="B18" s="36">
        <v>9</v>
      </c>
      <c r="C18" s="37" t="str">
        <f>INDEX('02 · Établissements'!$C$10:$C$129,$M18)</f>
        <v>ARPF — Association Roumaine des Professeurs de Français</v>
      </c>
      <c r="D18" s="36" t="str">
        <f>INDEX('02 · Établissements'!$E$10:$E$129,$M18)</f>
        <v>București</v>
      </c>
      <c r="E18" s="36" t="str">
        <f>INDEX('02 · Établissements'!$F$10:$F$129,$M18)</f>
        <v>Sud — București / Ilfov</v>
      </c>
      <c r="F18" s="38">
        <f>INDEX('02 · Établissements'!$V$10:$V$129,$M18)</f>
        <v>26</v>
      </c>
      <c r="G18" s="39" t="str">
        <f>INDEX('02 · Établissements'!$X$10:$X$129,$M18)</f>
        <v>B</v>
      </c>
      <c r="H18" s="36" t="str">
        <f>INDEX('02 · Établissements'!$O$10:$O$129,$M18)</f>
        <v>UDF</v>
      </c>
      <c r="I18" s="36" t="str">
        <f>INDEX('02 · Établissements'!$R$10:$R$129,$M18)</f>
        <v>Client</v>
      </c>
      <c r="J18" s="37" t="str">
        <f>INDEX('02 · Établissements'!$Y$10:$Y$129,$M18)</f>
        <v>Cible prioritaire UDF — investigation S3b</v>
      </c>
      <c r="L18">
        <f>LARGE('02 · Établissements'!$Z$10:$Z$129,$B18)</f>
        <v>26.00055</v>
      </c>
      <c r="M18">
        <f>MATCH(L18,'02 · Établissements'!$Z$10:$Z$129,0)</f>
        <v>46</v>
      </c>
    </row>
    <row r="19" spans="2:13" ht="23.25" x14ac:dyDescent="0.45">
      <c r="B19" s="36">
        <v>10</v>
      </c>
      <c r="C19" s="37" t="str">
        <f>INDEX('02 · Établissements'!$C$10:$C$129,$M19)</f>
        <v>Unesco Roumanie — Commission Nationale</v>
      </c>
      <c r="D19" s="36" t="str">
        <f>INDEX('02 · Établissements'!$E$10:$E$129,$M19)</f>
        <v>București</v>
      </c>
      <c r="E19" s="36" t="str">
        <f>INDEX('02 · Établissements'!$F$10:$F$129,$M19)</f>
        <v>Sud — București / Ilfov</v>
      </c>
      <c r="F19" s="38">
        <f>INDEX('02 · Établissements'!$V$10:$V$129,$M19)</f>
        <v>25</v>
      </c>
      <c r="G19" s="39" t="str">
        <f>INDEX('02 · Établissements'!$X$10:$X$129,$M19)</f>
        <v>A</v>
      </c>
      <c r="H19" s="36" t="str">
        <f>INDEX('02 · Établissements'!$O$10:$O$129,$M19)</f>
        <v>EELA + SCL</v>
      </c>
      <c r="I19" s="36" t="str">
        <f>INDEX('02 · Établissements'!$R$10:$R$129,$M19)</f>
        <v>Lead non qualifié</v>
      </c>
      <c r="J19" s="37" t="str">
        <f>INDEX('02 · Établissements'!$Y$10:$Y$129,$M19)</f>
        <v>PRIORITÉ feuille de route avril 2026 — Reprise contact mai-juillet + appui Yann/Renaud visio commune disponible</v>
      </c>
      <c r="L19">
        <f>LARGE('02 · Établissements'!$Z$10:$Z$129,$B19)</f>
        <v>25.00057</v>
      </c>
      <c r="M19">
        <f>MATCH(L19,'02 · Établissements'!$Z$10:$Z$129,0)</f>
        <v>48</v>
      </c>
    </row>
    <row r="20" spans="2:13" x14ac:dyDescent="0.45">
      <c r="B20" s="36">
        <v>11</v>
      </c>
      <c r="C20" s="37" t="str">
        <f>INDEX('02 · Établissements'!$C$10:$C$129,$M20)</f>
        <v>Lycée Français Anna de Noailles (AEFE)</v>
      </c>
      <c r="D20" s="36" t="str">
        <f>INDEX('02 · Établissements'!$E$10:$E$129,$M20)</f>
        <v>București</v>
      </c>
      <c r="E20" s="36" t="str">
        <f>INDEX('02 · Établissements'!$F$10:$F$129,$M20)</f>
        <v>Sud — București / Ilfov</v>
      </c>
      <c r="F20" s="38">
        <f>INDEX('02 · Établissements'!$V$10:$V$129,$M20)</f>
        <v>23</v>
      </c>
      <c r="G20" s="39" t="str">
        <f>INDEX('02 · Établissements'!$X$10:$X$129,$M20)</f>
        <v>B</v>
      </c>
      <c r="H20" s="36" t="str">
        <f>INDEX('02 · Établissements'!$O$10:$O$129,$M20)</f>
        <v>SCL + SIP + EELA + UDF</v>
      </c>
      <c r="I20" s="36" t="str">
        <f>INDEX('02 · Établissements'!$R$10:$R$129,$M20)</f>
        <v>Pas dans CRM</v>
      </c>
      <c r="J20" s="37" t="str">
        <f>INDEX('02 · Établissements'!$Y$10:$Y$129,$M20)</f>
        <v>Cible prioritaire AEFE — approche S3b avec SCAC</v>
      </c>
      <c r="L20">
        <f>LARGE('02 · Établissements'!$Z$10:$Z$129,$B20)</f>
        <v>23.00047</v>
      </c>
      <c r="M20">
        <f>MATCH(L20,'02 · Établissements'!$Z$10:$Z$129,0)</f>
        <v>38</v>
      </c>
    </row>
    <row r="21" spans="2:13" x14ac:dyDescent="0.45">
      <c r="B21" s="36">
        <v>12</v>
      </c>
      <c r="C21" s="37" t="str">
        <f>INDEX('02 · Établissements'!$C$10:$C$129,$M21)</f>
        <v>Colegiul Național C.D. Loga Timișoara</v>
      </c>
      <c r="D21" s="36" t="str">
        <f>INDEX('02 · Établissements'!$E$10:$E$129,$M21)</f>
        <v>Timișoara</v>
      </c>
      <c r="E21" s="36" t="str">
        <f>INDEX('02 · Établissements'!$F$10:$F$129,$M21)</f>
        <v>Ouest — Banat</v>
      </c>
      <c r="F21" s="38">
        <f>INDEX('02 · Établissements'!$V$10:$V$129,$M21)</f>
        <v>23</v>
      </c>
      <c r="G21" s="39" t="str">
        <f>INDEX('02 · Établissements'!$X$10:$X$129,$M21)</f>
        <v>B</v>
      </c>
      <c r="H21" s="36" t="str">
        <f>INDEX('02 · Établissements'!$O$10:$O$129,$M21)</f>
        <v>SCL + SIP</v>
      </c>
      <c r="I21" s="36" t="str">
        <f>INDEX('02 · Établissements'!$R$10:$R$129,$M21)</f>
        <v>Pas dans CRM</v>
      </c>
      <c r="J21" s="37" t="str">
        <f>INDEX('02 · Établissements'!$Y$10:$Y$129,$M21)</f>
        <v>Cible prioritaire S3b</v>
      </c>
      <c r="L21">
        <f>LARGE('02 · Établissements'!$Z$10:$Z$129,$B21)</f>
        <v>23.00046</v>
      </c>
      <c r="M21">
        <f>MATCH(L21,'02 · Établissements'!$Z$10:$Z$129,0)</f>
        <v>37</v>
      </c>
    </row>
    <row r="22" spans="2:13" x14ac:dyDescent="0.45">
      <c r="B22" s="36">
        <v>13</v>
      </c>
      <c r="C22" s="37" t="str">
        <f>INDEX('02 · Établissements'!$C$10:$C$129,$M22)</f>
        <v>Colegiul Național Carol I Craiova</v>
      </c>
      <c r="D22" s="36" t="str">
        <f>INDEX('02 · Établissements'!$E$10:$E$129,$M22)</f>
        <v>Craiova</v>
      </c>
      <c r="E22" s="36" t="str">
        <f>INDEX('02 · Établissements'!$F$10:$F$129,$M22)</f>
        <v>Sud — Olténie</v>
      </c>
      <c r="F22" s="38">
        <f>INDEX('02 · Établissements'!$V$10:$V$129,$M22)</f>
        <v>23</v>
      </c>
      <c r="G22" s="39" t="str">
        <f>INDEX('02 · Établissements'!$X$10:$X$129,$M22)</f>
        <v>B</v>
      </c>
      <c r="H22" s="36" t="str">
        <f>INDEX('02 · Établissements'!$O$10:$O$129,$M22)</f>
        <v>SCL + SIP</v>
      </c>
      <c r="I22" s="36" t="str">
        <f>INDEX('02 · Établissements'!$R$10:$R$129,$M22)</f>
        <v>Pas dans CRM</v>
      </c>
      <c r="J22" s="37" t="str">
        <f>INDEX('02 · Établissements'!$Y$10:$Y$129,$M22)</f>
        <v>Cible prioritaire S3b</v>
      </c>
      <c r="L22">
        <f>LARGE('02 · Établissements'!$Z$10:$Z$129,$B22)</f>
        <v>23.000440000000001</v>
      </c>
      <c r="M22">
        <f>MATCH(L22,'02 · Établissements'!$Z$10:$Z$129,0)</f>
        <v>35</v>
      </c>
    </row>
    <row r="23" spans="2:13" x14ac:dyDescent="0.45">
      <c r="B23" s="36">
        <v>14</v>
      </c>
      <c r="C23" s="37" t="str">
        <f>INDEX('02 · Établissements'!$C$10:$C$129,$M23)</f>
        <v>Colegiul Național Costache Negruzzi Iași</v>
      </c>
      <c r="D23" s="36" t="str">
        <f>INDEX('02 · Établissements'!$E$10:$E$129,$M23)</f>
        <v>Iași</v>
      </c>
      <c r="E23" s="36" t="str">
        <f>INDEX('02 · Établissements'!$F$10:$F$129,$M23)</f>
        <v>Nord-Est — Moldavie roumaine</v>
      </c>
      <c r="F23" s="38">
        <f>INDEX('02 · Établissements'!$V$10:$V$129,$M23)</f>
        <v>23</v>
      </c>
      <c r="G23" s="39" t="str">
        <f>INDEX('02 · Établissements'!$X$10:$X$129,$M23)</f>
        <v>B</v>
      </c>
      <c r="H23" s="36" t="str">
        <f>INDEX('02 · Établissements'!$O$10:$O$129,$M23)</f>
        <v>SCL + SIP + EELA</v>
      </c>
      <c r="I23" s="36" t="str">
        <f>INDEX('02 · Établissements'!$R$10:$R$129,$M23)</f>
        <v>Pas dans CRM</v>
      </c>
      <c r="J23" s="37" t="str">
        <f>INDEX('02 · Établissements'!$Y$10:$Y$129,$M23)</f>
        <v>Cible prioritaire S3b</v>
      </c>
      <c r="L23">
        <f>LARGE('02 · Établissements'!$Z$10:$Z$129,$B23)</f>
        <v>23.000430000000001</v>
      </c>
      <c r="M23">
        <f>MATCH(L23,'02 · Établissements'!$Z$10:$Z$129,0)</f>
        <v>34</v>
      </c>
    </row>
    <row r="24" spans="2:13" x14ac:dyDescent="0.45">
      <c r="B24" s="36">
        <v>15</v>
      </c>
      <c r="C24" s="37" t="str">
        <f>INDEX('02 · Établissements'!$C$10:$C$129,$M24)</f>
        <v>Colegiul Național George Coșbuc Cluj-Napoca</v>
      </c>
      <c r="D24" s="36" t="str">
        <f>INDEX('02 · Établissements'!$E$10:$E$129,$M24)</f>
        <v>Cluj-Napoca</v>
      </c>
      <c r="E24" s="36" t="str">
        <f>INDEX('02 · Établissements'!$F$10:$F$129,$M24)</f>
        <v>Centre-Nord — Transylvanie</v>
      </c>
      <c r="F24" s="38">
        <f>INDEX('02 · Établissements'!$V$10:$V$129,$M24)</f>
        <v>23</v>
      </c>
      <c r="G24" s="39" t="str">
        <f>INDEX('02 · Établissements'!$X$10:$X$129,$M24)</f>
        <v>B</v>
      </c>
      <c r="H24" s="36" t="str">
        <f>INDEX('02 · Établissements'!$O$10:$O$129,$M24)</f>
        <v>SCL + SIP</v>
      </c>
      <c r="I24" s="36" t="str">
        <f>INDEX('02 · Établissements'!$R$10:$R$129,$M24)</f>
        <v>Pas dans CRM</v>
      </c>
      <c r="J24" s="37" t="str">
        <f>INDEX('02 · Établissements'!$Y$10:$Y$129,$M24)</f>
        <v>Cible prioritaire S3b</v>
      </c>
      <c r="L24">
        <f>LARGE('02 · Établissements'!$Z$10:$Z$129,$B24)</f>
        <v>23.000419999999998</v>
      </c>
      <c r="M24">
        <f>MATCH(L24,'02 · Établissements'!$Z$10:$Z$129,0)</f>
        <v>33</v>
      </c>
    </row>
    <row r="25" spans="2:13" x14ac:dyDescent="0.45">
      <c r="B25" s="36">
        <v>16</v>
      </c>
      <c r="C25" s="37" t="str">
        <f>INDEX('02 · Établissements'!$C$10:$C$129,$M25)</f>
        <v>Colegiul Național Emil Racoviță Cluj-Napoca</v>
      </c>
      <c r="D25" s="36" t="str">
        <f>INDEX('02 · Établissements'!$E$10:$E$129,$M25)</f>
        <v>Cluj-Napoca</v>
      </c>
      <c r="E25" s="36" t="str">
        <f>INDEX('02 · Établissements'!$F$10:$F$129,$M25)</f>
        <v>Centre-Nord — Transylvanie</v>
      </c>
      <c r="F25" s="38">
        <f>INDEX('02 · Établissements'!$V$10:$V$129,$M25)</f>
        <v>23</v>
      </c>
      <c r="G25" s="39" t="str">
        <f>INDEX('02 · Établissements'!$X$10:$X$129,$M25)</f>
        <v>B</v>
      </c>
      <c r="H25" s="36" t="str">
        <f>INDEX('02 · Établissements'!$O$10:$O$129,$M25)</f>
        <v>SCL + SIP + EELA</v>
      </c>
      <c r="I25" s="36" t="str">
        <f>INDEX('02 · Établissements'!$R$10:$R$129,$M25)</f>
        <v>Pas dans CRM</v>
      </c>
      <c r="J25" s="37" t="str">
        <f>INDEX('02 · Établissements'!$Y$10:$Y$129,$M25)</f>
        <v>Cible prioritaire S3b</v>
      </c>
      <c r="L25">
        <f>LARGE('02 · Établissements'!$Z$10:$Z$129,$B25)</f>
        <v>23.000409999999999</v>
      </c>
      <c r="M25">
        <f>MATCH(L25,'02 · Établissements'!$Z$10:$Z$129,0)</f>
        <v>32</v>
      </c>
    </row>
    <row r="26" spans="2:13" x14ac:dyDescent="0.45">
      <c r="B26" s="36">
        <v>17</v>
      </c>
      <c r="C26" s="37" t="str">
        <f>INDEX('02 · Établissements'!$C$10:$C$129,$M26)</f>
        <v>Colegiul Național Bilingv George Coșbuc</v>
      </c>
      <c r="D26" s="36" t="str">
        <f>INDEX('02 · Établissements'!$E$10:$E$129,$M26)</f>
        <v>București</v>
      </c>
      <c r="E26" s="36" t="str">
        <f>INDEX('02 · Établissements'!$F$10:$F$129,$M26)</f>
        <v>Sud — București / Ilfov</v>
      </c>
      <c r="F26" s="38">
        <f>INDEX('02 · Établissements'!$V$10:$V$129,$M26)</f>
        <v>23</v>
      </c>
      <c r="G26" s="39" t="str">
        <f>INDEX('02 · Établissements'!$X$10:$X$129,$M26)</f>
        <v>B</v>
      </c>
      <c r="H26" s="36" t="str">
        <f>INDEX('02 · Établissements'!$O$10:$O$129,$M26)</f>
        <v>SCL + SIP + EELA</v>
      </c>
      <c r="I26" s="36" t="str">
        <f>INDEX('02 · Établissements'!$R$10:$R$129,$M26)</f>
        <v>Pas dans CRM</v>
      </c>
      <c r="J26" s="37" t="str">
        <f>INDEX('02 · Établissements'!$Y$10:$Y$129,$M26)</f>
        <v>Cible prioritaire S3b</v>
      </c>
      <c r="L26">
        <f>LARGE('02 · Établissements'!$Z$10:$Z$129,$B26)</f>
        <v>23.000399999999999</v>
      </c>
      <c r="M26">
        <f>MATCH(L26,'02 · Établissements'!$Z$10:$Z$129,0)</f>
        <v>31</v>
      </c>
    </row>
    <row r="27" spans="2:13" x14ac:dyDescent="0.45">
      <c r="B27" s="36">
        <v>18</v>
      </c>
      <c r="C27" s="37" t="str">
        <f>INDEX('02 · Établissements'!$C$10:$C$129,$M27)</f>
        <v>Liceul Teoretic Jean Monnet</v>
      </c>
      <c r="D27" s="36" t="str">
        <f>INDEX('02 · Établissements'!$E$10:$E$129,$M27)</f>
        <v>București</v>
      </c>
      <c r="E27" s="36" t="str">
        <f>INDEX('02 · Établissements'!$F$10:$F$129,$M27)</f>
        <v>Sud — București / Ilfov</v>
      </c>
      <c r="F27" s="38">
        <f>INDEX('02 · Établissements'!$V$10:$V$129,$M27)</f>
        <v>23</v>
      </c>
      <c r="G27" s="39" t="str">
        <f>INDEX('02 · Établissements'!$X$10:$X$129,$M27)</f>
        <v>B</v>
      </c>
      <c r="H27" s="36" t="str">
        <f>INDEX('02 · Établissements'!$O$10:$O$129,$M27)</f>
        <v>SCL + SIP + EELA</v>
      </c>
      <c r="I27" s="36" t="str">
        <f>INDEX('02 · Établissements'!$R$10:$R$129,$M27)</f>
        <v>Pas dans CRM</v>
      </c>
      <c r="J27" s="37" t="str">
        <f>INDEX('02 · Établissements'!$Y$10:$Y$129,$M27)</f>
        <v>Cible prioritaire S3b</v>
      </c>
      <c r="L27">
        <f>LARGE('02 · Établissements'!$Z$10:$Z$129,$B27)</f>
        <v>23.000389999999999</v>
      </c>
      <c r="M27">
        <f>MATCH(L27,'02 · Établissements'!$Z$10:$Z$129,0)</f>
        <v>30</v>
      </c>
    </row>
    <row r="28" spans="2:13" x14ac:dyDescent="0.45">
      <c r="B28" s="36">
        <v>19</v>
      </c>
      <c r="C28" s="37" t="str">
        <f>INDEX('02 · Établissements'!$C$10:$C$129,$M28)</f>
        <v>Colegiul Național Iulia Hasdeu</v>
      </c>
      <c r="D28" s="36" t="str">
        <f>INDEX('02 · Établissements'!$E$10:$E$129,$M28)</f>
        <v>București</v>
      </c>
      <c r="E28" s="36" t="str">
        <f>INDEX('02 · Établissements'!$F$10:$F$129,$M28)</f>
        <v>Sud — București / Ilfov</v>
      </c>
      <c r="F28" s="38">
        <f>INDEX('02 · Établissements'!$V$10:$V$129,$M28)</f>
        <v>23</v>
      </c>
      <c r="G28" s="39" t="str">
        <f>INDEX('02 · Établissements'!$X$10:$X$129,$M28)</f>
        <v>B</v>
      </c>
      <c r="H28" s="36" t="str">
        <f>INDEX('02 · Établissements'!$O$10:$O$129,$M28)</f>
        <v>SCL + SIP</v>
      </c>
      <c r="I28" s="36" t="str">
        <f>INDEX('02 · Établissements'!$R$10:$R$129,$M28)</f>
        <v>Pas dans CRM</v>
      </c>
      <c r="J28" s="37" t="str">
        <f>INDEX('02 · Établissements'!$Y$10:$Y$129,$M28)</f>
        <v>Cible prioritaire S3b</v>
      </c>
      <c r="L28">
        <f>LARGE('02 · Établissements'!$Z$10:$Z$129,$B28)</f>
        <v>23.00038</v>
      </c>
      <c r="M28">
        <f>MATCH(L28,'02 · Établissements'!$Z$10:$Z$129,0)</f>
        <v>29</v>
      </c>
    </row>
    <row r="29" spans="2:13" x14ac:dyDescent="0.45">
      <c r="B29" s="36">
        <v>20</v>
      </c>
      <c r="C29" s="37" t="str">
        <f>INDEX('02 · Établissements'!$C$10:$C$129,$M29)</f>
        <v>Colegiul Național Gheorghe Lazăr</v>
      </c>
      <c r="D29" s="36" t="str">
        <f>INDEX('02 · Établissements'!$E$10:$E$129,$M29)</f>
        <v>București</v>
      </c>
      <c r="E29" s="36" t="str">
        <f>INDEX('02 · Établissements'!$F$10:$F$129,$M29)</f>
        <v>Sud — București / Ilfov</v>
      </c>
      <c r="F29" s="38">
        <f>INDEX('02 · Établissements'!$V$10:$V$129,$M29)</f>
        <v>23</v>
      </c>
      <c r="G29" s="39" t="str">
        <f>INDEX('02 · Établissements'!$X$10:$X$129,$M29)</f>
        <v>B</v>
      </c>
      <c r="H29" s="36" t="str">
        <f>INDEX('02 · Établissements'!$O$10:$O$129,$M29)</f>
        <v>SCL + SIP + EELA</v>
      </c>
      <c r="I29" s="36" t="str">
        <f>INDEX('02 · Établissements'!$R$10:$R$129,$M29)</f>
        <v>Pas dans CRM</v>
      </c>
      <c r="J29" s="37" t="str">
        <f>INDEX('02 · Établissements'!$Y$10:$Y$129,$M29)</f>
        <v>Cible prioritaire S3b</v>
      </c>
      <c r="L29">
        <f>LARGE('02 · Établissements'!$Z$10:$Z$129,$B29)</f>
        <v>23.00037</v>
      </c>
      <c r="M29">
        <f>MATCH(L29,'02 · Établissements'!$Z$10:$Z$129,0)</f>
        <v>28</v>
      </c>
    </row>
    <row r="30" spans="2:13" x14ac:dyDescent="0.45">
      <c r="B30" s="36">
        <v>21</v>
      </c>
      <c r="C30" s="37" t="str">
        <f>INDEX('02 · Établissements'!$C$10:$C$129,$M30)</f>
        <v>Colegiul Național Spiru Haret</v>
      </c>
      <c r="D30" s="36" t="str">
        <f>INDEX('02 · Établissements'!$E$10:$E$129,$M30)</f>
        <v>București</v>
      </c>
      <c r="E30" s="36" t="str">
        <f>INDEX('02 · Établissements'!$F$10:$F$129,$M30)</f>
        <v>Sud — București / Ilfov</v>
      </c>
      <c r="F30" s="38">
        <f>INDEX('02 · Établissements'!$V$10:$V$129,$M30)</f>
        <v>23</v>
      </c>
      <c r="G30" s="39" t="str">
        <f>INDEX('02 · Établissements'!$X$10:$X$129,$M30)</f>
        <v>B</v>
      </c>
      <c r="H30" s="36" t="str">
        <f>INDEX('02 · Établissements'!$O$10:$O$129,$M30)</f>
        <v>SCL + SIP</v>
      </c>
      <c r="I30" s="36" t="str">
        <f>INDEX('02 · Établissements'!$R$10:$R$129,$M30)</f>
        <v>Pas dans CRM</v>
      </c>
      <c r="J30" s="37" t="str">
        <f>INDEX('02 · Établissements'!$Y$10:$Y$129,$M30)</f>
        <v>Cible prioritaire S3b</v>
      </c>
      <c r="L30">
        <f>LARGE('02 · Établissements'!$Z$10:$Z$129,$B30)</f>
        <v>23.000360000000001</v>
      </c>
      <c r="M30">
        <f>MATCH(L30,'02 · Établissements'!$Z$10:$Z$129,0)</f>
        <v>27</v>
      </c>
    </row>
    <row r="31" spans="2:13" x14ac:dyDescent="0.45">
      <c r="B31" s="36">
        <v>22</v>
      </c>
      <c r="C31" s="37" t="str">
        <f>INDEX('02 · Établissements'!$C$10:$C$129,$M31)</f>
        <v>Colegiul Național Sf. Sava</v>
      </c>
      <c r="D31" s="36" t="str">
        <f>INDEX('02 · Établissements'!$E$10:$E$129,$M31)</f>
        <v>București</v>
      </c>
      <c r="E31" s="36" t="str">
        <f>INDEX('02 · Établissements'!$F$10:$F$129,$M31)</f>
        <v>Sud — București / Ilfov</v>
      </c>
      <c r="F31" s="38">
        <f>INDEX('02 · Établissements'!$V$10:$V$129,$M31)</f>
        <v>23</v>
      </c>
      <c r="G31" s="39" t="str">
        <f>INDEX('02 · Établissements'!$X$10:$X$129,$M31)</f>
        <v>B</v>
      </c>
      <c r="H31" s="36" t="str">
        <f>INDEX('02 · Établissements'!$O$10:$O$129,$M31)</f>
        <v>SCL + SIP + EELA</v>
      </c>
      <c r="I31" s="36" t="str">
        <f>INDEX('02 · Établissements'!$R$10:$R$129,$M31)</f>
        <v>Pas dans CRM</v>
      </c>
      <c r="J31" s="37" t="str">
        <f>INDEX('02 · Établissements'!$Y$10:$Y$129,$M31)</f>
        <v>Cible prioritaire S3b</v>
      </c>
      <c r="L31">
        <f>LARGE('02 · Établissements'!$Z$10:$Z$129,$B31)</f>
        <v>23.000350000000001</v>
      </c>
      <c r="M31">
        <f>MATCH(L31,'02 · Établissements'!$Z$10:$Z$129,0)</f>
        <v>26</v>
      </c>
    </row>
    <row r="32" spans="2:13" x14ac:dyDescent="0.45">
      <c r="B32" s="36">
        <v>23</v>
      </c>
      <c r="C32" s="37" t="str">
        <f>INDEX('02 · Établissements'!$C$10:$C$129,$M32)</f>
        <v>Alliance française de Suceava</v>
      </c>
      <c r="D32" s="36" t="str">
        <f>INDEX('02 · Établissements'!$E$10:$E$129,$M32)</f>
        <v>Suceava</v>
      </c>
      <c r="E32" s="36" t="str">
        <f>INDEX('02 · Établissements'!$F$10:$F$129,$M32)</f>
        <v>Nord — Bucovine</v>
      </c>
      <c r="F32" s="38">
        <f>INDEX('02 · Établissements'!$V$10:$V$129,$M32)</f>
        <v>22</v>
      </c>
      <c r="G32" s="39" t="str">
        <f>INDEX('02 · Établissements'!$X$10:$X$129,$M32)</f>
        <v>B</v>
      </c>
      <c r="H32" s="36" t="str">
        <f>INDEX('02 · Établissements'!$O$10:$O$129,$M32)</f>
        <v>UDF + SCL</v>
      </c>
      <c r="I32" s="36" t="str">
        <f>INDEX('02 · Établissements'!$R$10:$R$129,$M32)</f>
        <v>Pas dans CRM</v>
      </c>
      <c r="J32" s="37" t="str">
        <f>INDEX('02 · Établissements'!$Y$10:$Y$129,$M32)</f>
        <v>Contact S3b via Constantin</v>
      </c>
      <c r="L32">
        <f>LARGE('02 · Établissements'!$Z$10:$Z$129,$B32)</f>
        <v>22.00019</v>
      </c>
      <c r="M32">
        <f>MATCH(L32,'02 · Établissements'!$Z$10:$Z$129,0)</f>
        <v>10</v>
      </c>
    </row>
    <row r="33" spans="2:13" x14ac:dyDescent="0.45">
      <c r="B33" s="36">
        <v>24</v>
      </c>
      <c r="C33" s="37" t="str">
        <f>INDEX('02 · Établissements'!$C$10:$C$129,$M33)</f>
        <v>Alliance française de Medgidia</v>
      </c>
      <c r="D33" s="36" t="str">
        <f>INDEX('02 · Établissements'!$E$10:$E$129,$M33)</f>
        <v>Medgidia</v>
      </c>
      <c r="E33" s="36" t="str">
        <f>INDEX('02 · Établissements'!$F$10:$F$129,$M33)</f>
        <v>Sud-Est — Dobrogea</v>
      </c>
      <c r="F33" s="38">
        <f>INDEX('02 · Établissements'!$V$10:$V$129,$M33)</f>
        <v>22</v>
      </c>
      <c r="G33" s="39" t="str">
        <f>INDEX('02 · Établissements'!$X$10:$X$129,$M33)</f>
        <v>B</v>
      </c>
      <c r="H33" s="36" t="str">
        <f>INDEX('02 · Établissements'!$O$10:$O$129,$M33)</f>
        <v>UDF + SCL</v>
      </c>
      <c r="I33" s="36" t="str">
        <f>INDEX('02 · Établissements'!$R$10:$R$129,$M33)</f>
        <v>Pas dans CRM</v>
      </c>
      <c r="J33" s="37" t="str">
        <f>INDEX('02 · Établissements'!$Y$10:$Y$129,$M33)</f>
        <v>Contact S3b via Constantin</v>
      </c>
      <c r="L33">
        <f>LARGE('02 · Établissements'!$Z$10:$Z$129,$B33)</f>
        <v>22.00018</v>
      </c>
      <c r="M33">
        <f>MATCH(L33,'02 · Établissements'!$Z$10:$Z$129,0)</f>
        <v>9</v>
      </c>
    </row>
    <row r="34" spans="2:13" x14ac:dyDescent="0.45">
      <c r="B34" s="36">
        <v>25</v>
      </c>
      <c r="C34" s="37" t="str">
        <f>INDEX('02 · Établissements'!$C$10:$C$129,$M34)</f>
        <v>Alliance française de Ploiești</v>
      </c>
      <c r="D34" s="36" t="str">
        <f>INDEX('02 · Établissements'!$E$10:$E$129,$M34)</f>
        <v>Ploiești</v>
      </c>
      <c r="E34" s="36" t="str">
        <f>INDEX('02 · Établissements'!$F$10:$F$129,$M34)</f>
        <v>Sud — Munténie est / Prahova</v>
      </c>
      <c r="F34" s="38">
        <f>INDEX('02 · Établissements'!$V$10:$V$129,$M34)</f>
        <v>22</v>
      </c>
      <c r="G34" s="39" t="str">
        <f>INDEX('02 · Établissements'!$X$10:$X$129,$M34)</f>
        <v>B</v>
      </c>
      <c r="H34" s="36" t="str">
        <f>INDEX('02 · Établissements'!$O$10:$O$129,$M34)</f>
        <v>UDF + SCL</v>
      </c>
      <c r="I34" s="36" t="str">
        <f>INDEX('02 · Établissements'!$R$10:$R$129,$M34)</f>
        <v>Pas dans CRM</v>
      </c>
      <c r="J34" s="37" t="str">
        <f>INDEX('02 · Établissements'!$Y$10:$Y$129,$M34)</f>
        <v>Contact S3b via Constantin</v>
      </c>
      <c r="L34">
        <f>LARGE('02 · Établissements'!$Z$10:$Z$129,$B34)</f>
        <v>22.000170000000001</v>
      </c>
      <c r="M34">
        <f>MATCH(L34,'02 · Établissements'!$Z$10:$Z$129,0)</f>
        <v>8</v>
      </c>
    </row>
    <row r="35" spans="2:13" x14ac:dyDescent="0.45">
      <c r="B35" s="36">
        <v>26</v>
      </c>
      <c r="C35" s="37" t="str">
        <f>INDEX('02 · Établissements'!$C$10:$C$129,$M35)</f>
        <v>Alliance française de Pitești</v>
      </c>
      <c r="D35" s="36" t="str">
        <f>INDEX('02 · Établissements'!$E$10:$E$129,$M35)</f>
        <v>Pitești</v>
      </c>
      <c r="E35" s="36" t="str">
        <f>INDEX('02 · Établissements'!$F$10:$F$129,$M35)</f>
        <v>Sud — Munténie</v>
      </c>
      <c r="F35" s="38">
        <f>INDEX('02 · Établissements'!$V$10:$V$129,$M35)</f>
        <v>22</v>
      </c>
      <c r="G35" s="39" t="str">
        <f>INDEX('02 · Établissements'!$X$10:$X$129,$M35)</f>
        <v>B</v>
      </c>
      <c r="H35" s="36" t="str">
        <f>INDEX('02 · Établissements'!$O$10:$O$129,$M35)</f>
        <v>UDF + SCL</v>
      </c>
      <c r="I35" s="36" t="str">
        <f>INDEX('02 · Établissements'!$R$10:$R$129,$M35)</f>
        <v>Pas dans CRM</v>
      </c>
      <c r="J35" s="37" t="str">
        <f>INDEX('02 · Établissements'!$Y$10:$Y$129,$M35)</f>
        <v>Contact S3b via Constantin</v>
      </c>
      <c r="L35">
        <f>LARGE('02 · Établissements'!$Z$10:$Z$129,$B35)</f>
        <v>22.000160000000001</v>
      </c>
      <c r="M35">
        <f>MATCH(L35,'02 · Établissements'!$Z$10:$Z$129,0)</f>
        <v>7</v>
      </c>
    </row>
    <row r="36" spans="2:13" x14ac:dyDescent="0.45">
      <c r="B36" s="36">
        <v>27</v>
      </c>
      <c r="C36" s="37" t="str">
        <f>INDEX('02 · Établissements'!$C$10:$C$129,$M36)</f>
        <v>Alliance française de Constanța</v>
      </c>
      <c r="D36" s="36" t="str">
        <f>INDEX('02 · Établissements'!$E$10:$E$129,$M36)</f>
        <v>Constanța</v>
      </c>
      <c r="E36" s="36" t="str">
        <f>INDEX('02 · Établissements'!$F$10:$F$129,$M36)</f>
        <v>Sud-Est — Dobrogea</v>
      </c>
      <c r="F36" s="38">
        <f>INDEX('02 · Établissements'!$V$10:$V$129,$M36)</f>
        <v>22</v>
      </c>
      <c r="G36" s="39" t="str">
        <f>INDEX('02 · Établissements'!$X$10:$X$129,$M36)</f>
        <v>B</v>
      </c>
      <c r="H36" s="36" t="str">
        <f>INDEX('02 · Établissements'!$O$10:$O$129,$M36)</f>
        <v>UDF + SCL</v>
      </c>
      <c r="I36" s="36" t="str">
        <f>INDEX('02 · Établissements'!$R$10:$R$129,$M36)</f>
        <v>Pas dans CRM</v>
      </c>
      <c r="J36" s="37" t="str">
        <f>INDEX('02 · Établissements'!$Y$10:$Y$129,$M36)</f>
        <v>Contact S3b via Constantin</v>
      </c>
      <c r="L36">
        <f>LARGE('02 · Établissements'!$Z$10:$Z$129,$B36)</f>
        <v>22.000150000000001</v>
      </c>
      <c r="M36">
        <f>MATCH(L36,'02 · Établissements'!$Z$10:$Z$129,0)</f>
        <v>6</v>
      </c>
    </row>
    <row r="37" spans="2:13" x14ac:dyDescent="0.45">
      <c r="B37" s="36">
        <v>28</v>
      </c>
      <c r="C37" s="37" t="str">
        <f>INDEX('02 · Établissements'!$C$10:$C$129,$M37)</f>
        <v>Alliance française de Brașov</v>
      </c>
      <c r="D37" s="36" t="str">
        <f>INDEX('02 · Établissements'!$E$10:$E$129,$M37)</f>
        <v>Brașov</v>
      </c>
      <c r="E37" s="36" t="str">
        <f>INDEX('02 · Établissements'!$F$10:$F$129,$M37)</f>
        <v>Centre — Transylvanie</v>
      </c>
      <c r="F37" s="38">
        <f>INDEX('02 · Établissements'!$V$10:$V$129,$M37)</f>
        <v>22</v>
      </c>
      <c r="G37" s="39" t="str">
        <f>INDEX('02 · Établissements'!$X$10:$X$129,$M37)</f>
        <v>B</v>
      </c>
      <c r="H37" s="36" t="str">
        <f>INDEX('02 · Établissements'!$O$10:$O$129,$M37)</f>
        <v>UDF + SCL</v>
      </c>
      <c r="I37" s="36" t="str">
        <f>INDEX('02 · Établissements'!$R$10:$R$129,$M37)</f>
        <v>Pas dans CRM</v>
      </c>
      <c r="J37" s="37" t="str">
        <f>INDEX('02 · Établissements'!$Y$10:$Y$129,$M37)</f>
        <v>Contact S3b via Constantin</v>
      </c>
      <c r="L37">
        <f>LARGE('02 · Établissements'!$Z$10:$Z$129,$B37)</f>
        <v>22.000139999999998</v>
      </c>
      <c r="M37">
        <f>MATCH(L37,'02 · Établissements'!$Z$10:$Z$129,0)</f>
        <v>5</v>
      </c>
    </row>
    <row r="38" spans="2:13" x14ac:dyDescent="0.45">
      <c r="B38" s="36">
        <v>29</v>
      </c>
      <c r="C38" s="37" t="str">
        <f>INDEX('02 · Établissements'!$C$10:$C$129,$M38)</f>
        <v>Institut français de Roumanie — Timișoara</v>
      </c>
      <c r="D38" s="36" t="str">
        <f>INDEX('02 · Établissements'!$E$10:$E$129,$M38)</f>
        <v>Timișoara</v>
      </c>
      <c r="E38" s="36" t="str">
        <f>INDEX('02 · Établissements'!$F$10:$F$129,$M38)</f>
        <v>Ouest — Banat</v>
      </c>
      <c r="F38" s="38">
        <f>INDEX('02 · Établissements'!$V$10:$V$129,$M38)</f>
        <v>22</v>
      </c>
      <c r="G38" s="39" t="str">
        <f>INDEX('02 · Établissements'!$X$10:$X$129,$M38)</f>
        <v>B</v>
      </c>
      <c r="H38" s="36" t="str">
        <f>INDEX('02 · Établissements'!$O$10:$O$129,$M38)</f>
        <v>UDF + EELA + SCL</v>
      </c>
      <c r="I38" s="36" t="str">
        <f>INDEX('02 · Établissements'!$R$10:$R$129,$M38)</f>
        <v>Pas dans CRM</v>
      </c>
      <c r="J38" s="37" t="str">
        <f>INDEX('02 · Établissements'!$Y$10:$Y$129,$M38)</f>
        <v>Investigation S3b</v>
      </c>
      <c r="L38">
        <f>LARGE('02 · Établissements'!$Z$10:$Z$129,$B38)</f>
        <v>22.000129999999999</v>
      </c>
      <c r="M38">
        <f>MATCH(L38,'02 · Établissements'!$Z$10:$Z$129,0)</f>
        <v>4</v>
      </c>
    </row>
    <row r="39" spans="2:13" x14ac:dyDescent="0.45">
      <c r="B39" s="36">
        <v>30</v>
      </c>
      <c r="C39" s="37" t="str">
        <f>INDEX('02 · Établissements'!$C$10:$C$129,$M39)</f>
        <v>Institut français de Roumanie — Iași</v>
      </c>
      <c r="D39" s="36" t="str">
        <f>INDEX('02 · Établissements'!$E$10:$E$129,$M39)</f>
        <v>Iași</v>
      </c>
      <c r="E39" s="36" t="str">
        <f>INDEX('02 · Établissements'!$F$10:$F$129,$M39)</f>
        <v>Nord-Est — Moldavie roumaine</v>
      </c>
      <c r="F39" s="38">
        <f>INDEX('02 · Établissements'!$V$10:$V$129,$M39)</f>
        <v>22</v>
      </c>
      <c r="G39" s="39" t="str">
        <f>INDEX('02 · Établissements'!$X$10:$X$129,$M39)</f>
        <v>B</v>
      </c>
      <c r="H39" s="36" t="str">
        <f>INDEX('02 · Établissements'!$O$10:$O$129,$M39)</f>
        <v>UDF + EELA + SCL</v>
      </c>
      <c r="I39" s="36" t="str">
        <f>INDEX('02 · Établissements'!$R$10:$R$129,$M39)</f>
        <v>Pas dans CRM</v>
      </c>
      <c r="J39" s="37" t="str">
        <f>INDEX('02 · Établissements'!$Y$10:$Y$129,$M39)</f>
        <v>Investigation S3b</v>
      </c>
      <c r="L39">
        <f>LARGE('02 · Établissements'!$Z$10:$Z$129,$B39)</f>
        <v>22.000119999999999</v>
      </c>
      <c r="M39">
        <f>MATCH(L39,'02 · Établissements'!$Z$10:$Z$129,0)</f>
        <v>3</v>
      </c>
    </row>
    <row r="42" spans="2:13" x14ac:dyDescent="0.45">
      <c r="B42" s="5" t="s">
        <v>64</v>
      </c>
      <c r="C42" s="5"/>
      <c r="D42" s="5"/>
      <c r="E42" s="5"/>
      <c r="F42" s="5"/>
      <c r="G42" s="5"/>
      <c r="H42" s="5"/>
      <c r="I42" s="5"/>
      <c r="J42" s="5"/>
      <c r="K42" s="5"/>
      <c r="L42" s="5"/>
    </row>
  </sheetData>
  <autoFilter ref="B9:J39" xr:uid="{00000000-0009-0000-0000-000003000000}"/>
  <mergeCells count="3">
    <mergeCell ref="B5:L5"/>
    <mergeCell ref="B6:L6"/>
    <mergeCell ref="B42:L42"/>
  </mergeCells>
  <conditionalFormatting sqref="B10:J39">
    <cfRule type="expression" dxfId="6" priority="2">
      <formula>ISEVEN(ROW())</formula>
    </cfRule>
  </conditionalFormatting>
  <conditionalFormatting sqref="G10:G39">
    <cfRule type="cellIs" dxfId="5" priority="3" operator="equal">
      <formula>"A"</formula>
    </cfRule>
  </conditionalFormatting>
  <pageMargins left="0.75" right="0.75" top="1" bottom="1" header="0.511811023622047" footer="0.511811023622047"/>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1A2E5E"/>
  </sheetPr>
  <dimension ref="A1:E17"/>
  <sheetViews>
    <sheetView showGridLines="0" zoomScaleNormal="100" workbookViewId="0">
      <pane ySplit="9" topLeftCell="A10" activePane="bottomLeft" state="frozen"/>
      <selection pane="bottomLeft"/>
    </sheetView>
  </sheetViews>
  <sheetFormatPr baseColWidth="10" defaultColWidth="8.6640625" defaultRowHeight="14.25" x14ac:dyDescent="0.45"/>
  <cols>
    <col min="1" max="1" width="2.19921875" customWidth="1"/>
    <col min="2" max="2" width="5" customWidth="1"/>
    <col min="3" max="3" width="30" customWidth="1"/>
    <col min="4" max="4" width="14" customWidth="1"/>
    <col min="5" max="5" width="16" customWidth="1"/>
  </cols>
  <sheetData>
    <row r="1" spans="1:5" x14ac:dyDescent="0.45">
      <c r="A1" s="13"/>
      <c r="B1" s="13"/>
      <c r="C1" s="13"/>
      <c r="D1" s="13"/>
      <c r="E1" s="13"/>
    </row>
    <row r="2" spans="1:5" x14ac:dyDescent="0.45">
      <c r="A2" s="13"/>
      <c r="B2" s="14" t="s">
        <v>863</v>
      </c>
      <c r="C2" s="13"/>
      <c r="D2" s="13"/>
      <c r="E2" s="13"/>
    </row>
    <row r="3" spans="1:5" ht="30" customHeight="1" x14ac:dyDescent="0.7">
      <c r="A3" s="13"/>
      <c r="B3" s="15" t="s">
        <v>23</v>
      </c>
      <c r="C3" s="13"/>
      <c r="D3" s="13"/>
      <c r="E3" s="13"/>
    </row>
    <row r="4" spans="1:5" ht="3.75" customHeight="1" x14ac:dyDescent="0.45">
      <c r="A4" s="13"/>
      <c r="B4" s="16"/>
      <c r="C4" s="16"/>
      <c r="D4" s="16"/>
      <c r="E4" s="16"/>
    </row>
    <row r="5" spans="1:5" x14ac:dyDescent="0.45">
      <c r="A5" s="13"/>
      <c r="B5" s="12" t="s">
        <v>864</v>
      </c>
      <c r="C5" s="12"/>
      <c r="D5" s="12"/>
      <c r="E5" s="12"/>
    </row>
    <row r="6" spans="1:5" ht="19.5" customHeight="1" x14ac:dyDescent="0.45">
      <c r="A6" s="13"/>
      <c r="B6" s="11" t="s">
        <v>67</v>
      </c>
      <c r="C6" s="11"/>
      <c r="D6" s="11"/>
      <c r="E6" s="11"/>
    </row>
    <row r="7" spans="1:5" x14ac:dyDescent="0.45">
      <c r="A7" s="13"/>
      <c r="B7" s="17" t="s">
        <v>68</v>
      </c>
      <c r="C7" s="13"/>
      <c r="D7" s="13"/>
      <c r="E7" s="13"/>
    </row>
    <row r="8" spans="1:5" x14ac:dyDescent="0.45">
      <c r="A8" s="13"/>
      <c r="B8" s="13"/>
      <c r="C8" s="13"/>
      <c r="D8" s="13"/>
      <c r="E8" s="13"/>
    </row>
    <row r="9" spans="1:5" x14ac:dyDescent="0.45">
      <c r="B9" s="42" t="s">
        <v>858</v>
      </c>
      <c r="C9" s="42" t="s">
        <v>865</v>
      </c>
      <c r="D9" s="42" t="s">
        <v>866</v>
      </c>
      <c r="E9" s="42" t="s">
        <v>867</v>
      </c>
    </row>
    <row r="10" spans="1:5" x14ac:dyDescent="0.45">
      <c r="B10" s="39">
        <v>1</v>
      </c>
      <c r="C10" s="43" t="s">
        <v>868</v>
      </c>
      <c r="D10" s="39">
        <v>14</v>
      </c>
      <c r="E10" s="44">
        <v>172093</v>
      </c>
    </row>
    <row r="11" spans="1:5" x14ac:dyDescent="0.45">
      <c r="B11" s="39">
        <v>2</v>
      </c>
      <c r="C11" s="43" t="s">
        <v>869</v>
      </c>
      <c r="D11" s="39">
        <v>1</v>
      </c>
      <c r="E11" s="44">
        <v>360</v>
      </c>
    </row>
    <row r="12" spans="1:5" x14ac:dyDescent="0.45">
      <c r="C12" s="45" t="s">
        <v>870</v>
      </c>
      <c r="D12" s="46">
        <f>SUM(D10:D11)</f>
        <v>15</v>
      </c>
      <c r="E12" s="47">
        <f>SUM(E10:E11)</f>
        <v>172453</v>
      </c>
    </row>
    <row r="14" spans="1:5" ht="15" customHeight="1" x14ac:dyDescent="0.45">
      <c r="B14" s="4" t="s">
        <v>871</v>
      </c>
      <c r="C14" s="4"/>
      <c r="D14" s="4"/>
      <c r="E14" s="4"/>
    </row>
    <row r="15" spans="1:5" x14ac:dyDescent="0.45">
      <c r="B15" s="4"/>
      <c r="C15" s="4"/>
      <c r="D15" s="4"/>
      <c r="E15" s="4"/>
    </row>
    <row r="17" spans="2:5" x14ac:dyDescent="0.45">
      <c r="B17" s="5" t="s">
        <v>64</v>
      </c>
      <c r="C17" s="5"/>
      <c r="D17" s="5"/>
      <c r="E17" s="5"/>
    </row>
  </sheetData>
  <mergeCells count="4">
    <mergeCell ref="B5:E5"/>
    <mergeCell ref="B6:E6"/>
    <mergeCell ref="B14:E15"/>
    <mergeCell ref="B17:E17"/>
  </mergeCells>
  <conditionalFormatting sqref="B10:E11">
    <cfRule type="expression" dxfId="4" priority="3">
      <formula>ISEVEN(ROW())</formula>
    </cfRule>
  </conditionalFormatting>
  <conditionalFormatting sqref="E10:E11">
    <cfRule type="dataBar" priority="2">
      <dataBar>
        <cfvo type="num" val="0"/>
        <cfvo type="max"/>
        <color rgb="FF9AA7C7"/>
      </dataBar>
      <extLst>
        <ext xmlns:x14="http://schemas.microsoft.com/office/spreadsheetml/2009/9/main" uri="{B025F937-C7B1-47D3-B67F-A62EFF666E3E}">
          <x14:id>{9F5C8012-AB3F-43D3-8355-716A7E909F17}</x14:id>
        </ext>
      </extLst>
    </cfRule>
  </conditionalFormatting>
  <pageMargins left="0.75" right="0.75" top="1" bottom="1" header="0.511811023622047" footer="0.511811023622047"/>
  <pageSetup paperSize="9" orientation="portrait" horizontalDpi="300" verticalDpi="300"/>
  <drawing r:id="rId1"/>
  <extLst>
    <ext xmlns:x14="http://schemas.microsoft.com/office/spreadsheetml/2009/9/main" uri="{78C0D931-6437-407d-A8EE-F0AAD7539E65}">
      <x14:conditionalFormattings>
        <x14:conditionalFormatting xmlns:xm="http://schemas.microsoft.com/office/excel/2006/main">
          <x14:cfRule type="dataBar" id="{9F5C8012-AB3F-43D3-8355-716A7E909F17}">
            <x14:dataBar axisPosition="none">
              <x14:cfvo type="num">
                <xm:f>0</xm:f>
              </x14:cfvo>
              <x14:cfvo type="max"/>
              <x14:negativeFillColor rgb="FF9AA7C7"/>
            </x14:dataBar>
          </x14:cfRule>
          <xm:sqref>E10:E11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1A2E5E"/>
  </sheetPr>
  <dimension ref="A1:I21"/>
  <sheetViews>
    <sheetView showGridLines="0" zoomScaleNormal="100" workbookViewId="0">
      <pane ySplit="9" topLeftCell="A10" activePane="bottomLeft" state="frozen"/>
      <selection pane="bottomLeft"/>
    </sheetView>
  </sheetViews>
  <sheetFormatPr baseColWidth="10" defaultColWidth="8.6640625" defaultRowHeight="14.25" x14ac:dyDescent="0.45"/>
  <cols>
    <col min="1" max="1" width="2.19921875" customWidth="1"/>
    <col min="2" max="2" width="26" customWidth="1"/>
    <col min="3" max="3" width="14" customWidth="1"/>
    <col min="4" max="4" width="16" customWidth="1"/>
    <col min="5" max="5" width="18" customWidth="1"/>
    <col min="6" max="6" width="24" customWidth="1"/>
    <col min="7" max="7" width="18" customWidth="1"/>
    <col min="8" max="8" width="22" customWidth="1"/>
    <col min="9" max="9" width="16" customWidth="1"/>
  </cols>
  <sheetData>
    <row r="1" spans="1:9" x14ac:dyDescent="0.45">
      <c r="A1" s="13"/>
      <c r="B1" s="13"/>
      <c r="C1" s="13"/>
      <c r="D1" s="13"/>
      <c r="E1" s="13"/>
      <c r="F1" s="13"/>
      <c r="G1" s="13"/>
      <c r="H1" s="13"/>
      <c r="I1" s="13"/>
    </row>
    <row r="2" spans="1:9" x14ac:dyDescent="0.45">
      <c r="A2" s="13"/>
      <c r="B2" s="14" t="s">
        <v>872</v>
      </c>
      <c r="C2" s="13"/>
      <c r="D2" s="13"/>
      <c r="E2" s="13"/>
      <c r="F2" s="13"/>
      <c r="G2" s="13"/>
      <c r="H2" s="13"/>
      <c r="I2" s="13"/>
    </row>
    <row r="3" spans="1:9" ht="30" customHeight="1" x14ac:dyDescent="0.7">
      <c r="A3" s="13"/>
      <c r="B3" s="15" t="s">
        <v>26</v>
      </c>
      <c r="C3" s="13"/>
      <c r="D3" s="13"/>
      <c r="E3" s="13"/>
      <c r="F3" s="13"/>
      <c r="G3" s="13"/>
      <c r="H3" s="13"/>
      <c r="I3" s="13"/>
    </row>
    <row r="4" spans="1:9" ht="3.75" customHeight="1" x14ac:dyDescent="0.45">
      <c r="A4" s="13"/>
      <c r="B4" s="16"/>
      <c r="C4" s="16"/>
      <c r="D4" s="16"/>
      <c r="E4" s="16"/>
      <c r="F4" s="13"/>
      <c r="G4" s="13"/>
      <c r="H4" s="13"/>
      <c r="I4" s="13"/>
    </row>
    <row r="5" spans="1:9" x14ac:dyDescent="0.45">
      <c r="A5" s="13"/>
      <c r="B5" s="12" t="s">
        <v>873</v>
      </c>
      <c r="C5" s="12"/>
      <c r="D5" s="12"/>
      <c r="E5" s="12"/>
      <c r="F5" s="12"/>
      <c r="G5" s="12"/>
      <c r="H5" s="12"/>
      <c r="I5" s="12"/>
    </row>
    <row r="6" spans="1:9" ht="19.5" customHeight="1" x14ac:dyDescent="0.45">
      <c r="A6" s="13"/>
      <c r="B6" s="11" t="s">
        <v>3</v>
      </c>
      <c r="C6" s="11"/>
      <c r="D6" s="11"/>
      <c r="E6" s="11"/>
      <c r="F6" s="11"/>
      <c r="G6" s="11"/>
      <c r="H6" s="11"/>
      <c r="I6" s="11"/>
    </row>
    <row r="7" spans="1:9" x14ac:dyDescent="0.45">
      <c r="A7" s="13"/>
      <c r="B7" s="17" t="s">
        <v>4</v>
      </c>
      <c r="C7" s="13"/>
      <c r="D7" s="13"/>
      <c r="E7" s="13"/>
      <c r="F7" s="13"/>
      <c r="G7" s="13"/>
      <c r="H7" s="13"/>
      <c r="I7" s="13"/>
    </row>
    <row r="8" spans="1:9" x14ac:dyDescent="0.45">
      <c r="A8" s="13"/>
      <c r="B8" s="13"/>
      <c r="C8" s="13"/>
      <c r="D8" s="13"/>
      <c r="E8" s="13"/>
      <c r="F8" s="13"/>
      <c r="G8" s="13"/>
      <c r="H8" s="13"/>
      <c r="I8" s="13"/>
    </row>
    <row r="9" spans="1:9" ht="27.75" customHeight="1" x14ac:dyDescent="0.45">
      <c r="B9" s="34" t="s">
        <v>874</v>
      </c>
      <c r="C9" s="34" t="s">
        <v>875</v>
      </c>
      <c r="D9" s="34" t="s">
        <v>859</v>
      </c>
      <c r="E9" s="34" t="s">
        <v>876</v>
      </c>
      <c r="F9" s="34" t="s">
        <v>877</v>
      </c>
      <c r="G9" s="34" t="s">
        <v>99</v>
      </c>
      <c r="H9" s="34" t="s">
        <v>878</v>
      </c>
      <c r="I9" s="34" t="s">
        <v>879</v>
      </c>
    </row>
    <row r="10" spans="1:9" x14ac:dyDescent="0.45">
      <c r="B10" s="43" t="s">
        <v>880</v>
      </c>
      <c r="C10" s="43"/>
      <c r="D10" s="43" t="s">
        <v>880</v>
      </c>
      <c r="E10" s="43" t="s">
        <v>880</v>
      </c>
      <c r="F10" s="43"/>
      <c r="G10" s="43"/>
      <c r="H10" s="43" t="s">
        <v>881</v>
      </c>
      <c r="I10" s="43" t="s">
        <v>882</v>
      </c>
    </row>
    <row r="11" spans="1:9" x14ac:dyDescent="0.45">
      <c r="B11" s="48" t="s">
        <v>883</v>
      </c>
      <c r="C11" s="48"/>
      <c r="D11" s="48" t="s">
        <v>883</v>
      </c>
      <c r="E11" s="48" t="s">
        <v>883</v>
      </c>
      <c r="F11" s="48"/>
      <c r="G11" s="48"/>
      <c r="H11" s="48" t="s">
        <v>881</v>
      </c>
      <c r="I11" s="48" t="s">
        <v>882</v>
      </c>
    </row>
    <row r="12" spans="1:9" x14ac:dyDescent="0.45">
      <c r="B12" s="43" t="s">
        <v>875</v>
      </c>
      <c r="C12" s="43"/>
      <c r="D12" s="43" t="s">
        <v>875</v>
      </c>
      <c r="E12" s="43" t="s">
        <v>875</v>
      </c>
      <c r="F12" s="43"/>
      <c r="G12" s="43"/>
      <c r="H12" s="43" t="s">
        <v>881</v>
      </c>
      <c r="I12" s="43" t="s">
        <v>882</v>
      </c>
    </row>
    <row r="13" spans="1:9" x14ac:dyDescent="0.45">
      <c r="B13" s="48" t="s">
        <v>884</v>
      </c>
      <c r="C13" s="48"/>
      <c r="D13" s="48" t="s">
        <v>884</v>
      </c>
      <c r="E13" s="48" t="s">
        <v>884</v>
      </c>
      <c r="F13" s="48"/>
      <c r="G13" s="48"/>
      <c r="H13" s="48" t="s">
        <v>881</v>
      </c>
      <c r="I13" s="48" t="s">
        <v>882</v>
      </c>
    </row>
    <row r="14" spans="1:9" x14ac:dyDescent="0.45">
      <c r="B14" s="43" t="s">
        <v>885</v>
      </c>
      <c r="C14" s="43"/>
      <c r="D14" s="43" t="s">
        <v>885</v>
      </c>
      <c r="E14" s="43" t="s">
        <v>885</v>
      </c>
      <c r="F14" s="43"/>
      <c r="G14" s="43"/>
      <c r="H14" s="43" t="s">
        <v>881</v>
      </c>
      <c r="I14" s="43" t="s">
        <v>882</v>
      </c>
    </row>
    <row r="15" spans="1:9" x14ac:dyDescent="0.45">
      <c r="B15" s="48" t="s">
        <v>886</v>
      </c>
      <c r="C15" s="48"/>
      <c r="D15" s="48" t="s">
        <v>886</v>
      </c>
      <c r="E15" s="48" t="s">
        <v>886</v>
      </c>
      <c r="F15" s="48"/>
      <c r="G15" s="48"/>
      <c r="H15" s="48" t="s">
        <v>881</v>
      </c>
      <c r="I15" s="48" t="s">
        <v>882</v>
      </c>
    </row>
    <row r="17" spans="2:9" ht="15" customHeight="1" x14ac:dyDescent="0.45">
      <c r="B17" s="3" t="s">
        <v>887</v>
      </c>
      <c r="C17" s="3"/>
      <c r="D17" s="3"/>
      <c r="E17" s="3"/>
      <c r="F17" s="3"/>
      <c r="G17" s="3"/>
      <c r="H17" s="3"/>
      <c r="I17" s="3"/>
    </row>
    <row r="18" spans="2:9" x14ac:dyDescent="0.45">
      <c r="B18" s="3"/>
      <c r="C18" s="3"/>
      <c r="D18" s="3"/>
      <c r="E18" s="3"/>
      <c r="F18" s="3"/>
      <c r="G18" s="3"/>
      <c r="H18" s="3"/>
      <c r="I18" s="3"/>
    </row>
    <row r="19" spans="2:9" x14ac:dyDescent="0.45">
      <c r="B19" s="3"/>
      <c r="C19" s="3"/>
      <c r="D19" s="3"/>
      <c r="E19" s="3"/>
      <c r="F19" s="3"/>
      <c r="G19" s="3"/>
      <c r="H19" s="3"/>
      <c r="I19" s="3"/>
    </row>
    <row r="21" spans="2:9" x14ac:dyDescent="0.45">
      <c r="B21" s="5" t="s">
        <v>64</v>
      </c>
      <c r="C21" s="5"/>
      <c r="D21" s="5"/>
      <c r="E21" s="5"/>
      <c r="F21" s="5"/>
      <c r="G21" s="5"/>
      <c r="H21" s="5"/>
      <c r="I21" s="5"/>
    </row>
  </sheetData>
  <autoFilter ref="B9:I15" xr:uid="{00000000-0009-0000-0000-000005000000}"/>
  <mergeCells count="4">
    <mergeCell ref="B5:I5"/>
    <mergeCell ref="B6:I6"/>
    <mergeCell ref="B17:I19"/>
    <mergeCell ref="B21:I21"/>
  </mergeCells>
  <pageMargins left="0.75" right="0.75" top="1" bottom="1" header="0.511811023622047" footer="0.511811023622047"/>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A2E5E"/>
  </sheetPr>
  <dimension ref="A1:L61"/>
  <sheetViews>
    <sheetView showGridLines="0" zoomScaleNormal="100" workbookViewId="0">
      <pane xSplit="2" ySplit="9" topLeftCell="C10" activePane="bottomRight" state="frozen"/>
      <selection pane="topRight" activeCell="C1" sqref="C1"/>
      <selection pane="bottomLeft" activeCell="A10" sqref="A10"/>
      <selection pane="bottomRight"/>
    </sheetView>
  </sheetViews>
  <sheetFormatPr baseColWidth="10" defaultColWidth="8.6640625" defaultRowHeight="14.25" x14ac:dyDescent="0.45"/>
  <cols>
    <col min="1" max="1" width="2.19921875" customWidth="1"/>
    <col min="2" max="2" width="24" customWidth="1"/>
    <col min="3" max="3" width="16" customWidth="1"/>
    <col min="4" max="4" width="12" customWidth="1"/>
    <col min="5" max="5" width="14" customWidth="1"/>
    <col min="6" max="6" width="16" customWidth="1"/>
    <col min="7" max="8" width="22" customWidth="1"/>
    <col min="9" max="9" width="18" customWidth="1"/>
    <col min="10" max="10" width="24" customWidth="1"/>
    <col min="11" max="11" width="26" customWidth="1"/>
    <col min="12" max="12" width="22" customWidth="1"/>
  </cols>
  <sheetData>
    <row r="1" spans="1:12" x14ac:dyDescent="0.45">
      <c r="A1" s="13"/>
      <c r="B1" s="13"/>
      <c r="C1" s="13"/>
      <c r="D1" s="13"/>
      <c r="E1" s="13"/>
      <c r="F1" s="13"/>
      <c r="G1" s="13"/>
      <c r="H1" s="13"/>
      <c r="I1" s="13"/>
      <c r="J1" s="13"/>
      <c r="K1" s="13"/>
      <c r="L1" s="13"/>
    </row>
    <row r="2" spans="1:12" x14ac:dyDescent="0.45">
      <c r="A2" s="13"/>
      <c r="B2" s="14" t="s">
        <v>888</v>
      </c>
      <c r="C2" s="13"/>
      <c r="D2" s="13"/>
      <c r="E2" s="13"/>
      <c r="F2" s="13"/>
      <c r="G2" s="13"/>
      <c r="H2" s="13"/>
      <c r="I2" s="13"/>
      <c r="J2" s="13"/>
      <c r="K2" s="13"/>
      <c r="L2" s="13"/>
    </row>
    <row r="3" spans="1:12" ht="30" customHeight="1" x14ac:dyDescent="0.7">
      <c r="A3" s="13"/>
      <c r="B3" s="15" t="s">
        <v>29</v>
      </c>
      <c r="C3" s="13"/>
      <c r="D3" s="13"/>
      <c r="E3" s="13"/>
      <c r="F3" s="13"/>
      <c r="G3" s="13"/>
      <c r="H3" s="13"/>
      <c r="I3" s="13"/>
      <c r="J3" s="13"/>
      <c r="K3" s="13"/>
      <c r="L3" s="13"/>
    </row>
    <row r="4" spans="1:12" ht="3.75" customHeight="1" x14ac:dyDescent="0.45">
      <c r="A4" s="13"/>
      <c r="B4" s="16"/>
      <c r="C4" s="16"/>
      <c r="D4" s="16"/>
      <c r="E4" s="16"/>
      <c r="F4" s="13"/>
      <c r="G4" s="13"/>
      <c r="H4" s="13"/>
      <c r="I4" s="13"/>
      <c r="J4" s="13"/>
      <c r="K4" s="13"/>
      <c r="L4" s="13"/>
    </row>
    <row r="5" spans="1:12" x14ac:dyDescent="0.45">
      <c r="A5" s="13"/>
      <c r="B5" s="12" t="s">
        <v>889</v>
      </c>
      <c r="C5" s="12"/>
      <c r="D5" s="12"/>
      <c r="E5" s="12"/>
      <c r="F5" s="12"/>
      <c r="G5" s="12"/>
      <c r="H5" s="12"/>
      <c r="I5" s="12"/>
      <c r="J5" s="12"/>
      <c r="K5" s="12"/>
      <c r="L5" s="12"/>
    </row>
    <row r="6" spans="1:12" ht="19.5" customHeight="1" x14ac:dyDescent="0.45">
      <c r="A6" s="13"/>
      <c r="B6" s="11" t="s">
        <v>105</v>
      </c>
      <c r="C6" s="11"/>
      <c r="D6" s="11"/>
      <c r="E6" s="11"/>
      <c r="F6" s="11"/>
      <c r="G6" s="11"/>
      <c r="H6" s="11"/>
      <c r="I6" s="11"/>
      <c r="J6" s="11"/>
      <c r="K6" s="11"/>
      <c r="L6" s="11"/>
    </row>
    <row r="7" spans="1:12" x14ac:dyDescent="0.45">
      <c r="A7" s="13"/>
      <c r="B7" s="17" t="s">
        <v>106</v>
      </c>
      <c r="C7" s="13"/>
      <c r="D7" s="13"/>
      <c r="E7" s="13"/>
      <c r="F7" s="13"/>
      <c r="G7" s="13"/>
      <c r="H7" s="13"/>
      <c r="I7" s="13"/>
      <c r="J7" s="13"/>
      <c r="K7" s="13"/>
      <c r="L7" s="13"/>
    </row>
    <row r="8" spans="1:12" x14ac:dyDescent="0.45">
      <c r="A8" s="13"/>
      <c r="B8" s="13"/>
      <c r="C8" s="13"/>
      <c r="D8" s="13"/>
      <c r="E8" s="13"/>
      <c r="F8" s="13"/>
      <c r="G8" s="13"/>
      <c r="H8" s="13"/>
      <c r="I8" s="13"/>
      <c r="J8" s="13"/>
      <c r="K8" s="13"/>
      <c r="L8" s="13"/>
    </row>
    <row r="9" spans="1:12" ht="27.75" customHeight="1" x14ac:dyDescent="0.45">
      <c r="B9" s="34" t="s">
        <v>890</v>
      </c>
      <c r="C9" s="34" t="s">
        <v>110</v>
      </c>
      <c r="D9" s="34" t="s">
        <v>891</v>
      </c>
      <c r="E9" s="34" t="s">
        <v>892</v>
      </c>
      <c r="F9" s="34" t="s">
        <v>893</v>
      </c>
      <c r="G9" s="34" t="s">
        <v>894</v>
      </c>
      <c r="H9" s="34" t="s">
        <v>895</v>
      </c>
      <c r="I9" s="34" t="s">
        <v>896</v>
      </c>
      <c r="J9" s="34" t="s">
        <v>897</v>
      </c>
      <c r="K9" s="34" t="s">
        <v>898</v>
      </c>
      <c r="L9" s="34" t="s">
        <v>899</v>
      </c>
    </row>
    <row r="10" spans="1:12" ht="46.5" x14ac:dyDescent="0.45">
      <c r="B10" s="37" t="s">
        <v>900</v>
      </c>
      <c r="C10" s="37" t="s">
        <v>901</v>
      </c>
      <c r="D10" s="37" t="s">
        <v>902</v>
      </c>
      <c r="E10" s="37" t="s">
        <v>903</v>
      </c>
      <c r="F10" s="37" t="s">
        <v>904</v>
      </c>
      <c r="G10" s="37" t="s">
        <v>905</v>
      </c>
      <c r="H10" s="37" t="s">
        <v>906</v>
      </c>
      <c r="I10" s="37" t="s">
        <v>907</v>
      </c>
      <c r="J10" s="37" t="s">
        <v>908</v>
      </c>
      <c r="K10" s="37" t="s">
        <v>909</v>
      </c>
      <c r="L10" s="37" t="s">
        <v>910</v>
      </c>
    </row>
    <row r="11" spans="1:12" ht="46.5" x14ac:dyDescent="0.45">
      <c r="B11" s="37" t="s">
        <v>911</v>
      </c>
      <c r="C11" s="37" t="s">
        <v>912</v>
      </c>
      <c r="D11" s="37" t="s">
        <v>913</v>
      </c>
      <c r="E11" s="37" t="s">
        <v>914</v>
      </c>
      <c r="F11" s="37" t="s">
        <v>915</v>
      </c>
      <c r="G11" s="37" t="s">
        <v>916</v>
      </c>
      <c r="H11" s="37" t="s">
        <v>917</v>
      </c>
      <c r="I11" s="37" t="s">
        <v>918</v>
      </c>
      <c r="J11" s="37" t="s">
        <v>919</v>
      </c>
      <c r="K11" s="37" t="s">
        <v>920</v>
      </c>
      <c r="L11" s="37" t="s">
        <v>921</v>
      </c>
    </row>
    <row r="12" spans="1:12" ht="46.5" x14ac:dyDescent="0.45">
      <c r="B12" s="37" t="s">
        <v>922</v>
      </c>
      <c r="C12" s="37" t="s">
        <v>923</v>
      </c>
      <c r="D12" s="37" t="s">
        <v>924</v>
      </c>
      <c r="E12" s="37" t="s">
        <v>925</v>
      </c>
      <c r="F12" s="37" t="s">
        <v>926</v>
      </c>
      <c r="G12" s="37" t="s">
        <v>927</v>
      </c>
      <c r="H12" s="37" t="s">
        <v>928</v>
      </c>
      <c r="I12" s="37" t="s">
        <v>929</v>
      </c>
      <c r="J12" s="37" t="s">
        <v>930</v>
      </c>
      <c r="K12" s="37" t="s">
        <v>931</v>
      </c>
      <c r="L12" s="37" t="s">
        <v>932</v>
      </c>
    </row>
    <row r="13" spans="1:12" ht="46.5" x14ac:dyDescent="0.45">
      <c r="B13" s="37" t="s">
        <v>933</v>
      </c>
      <c r="C13" s="37" t="s">
        <v>934</v>
      </c>
      <c r="D13" s="37" t="s">
        <v>935</v>
      </c>
      <c r="E13" s="37" t="s">
        <v>936</v>
      </c>
      <c r="F13" s="37" t="s">
        <v>926</v>
      </c>
      <c r="G13" s="37" t="s">
        <v>937</v>
      </c>
      <c r="H13" s="37" t="s">
        <v>938</v>
      </c>
      <c r="I13" s="37" t="s">
        <v>939</v>
      </c>
      <c r="J13" s="37" t="s">
        <v>940</v>
      </c>
      <c r="K13" s="37" t="s">
        <v>941</v>
      </c>
      <c r="L13" s="37" t="s">
        <v>942</v>
      </c>
    </row>
    <row r="14" spans="1:12" ht="46.5" x14ac:dyDescent="0.45">
      <c r="B14" s="37" t="s">
        <v>943</v>
      </c>
      <c r="C14" s="37" t="s">
        <v>944</v>
      </c>
      <c r="D14" s="37" t="s">
        <v>945</v>
      </c>
      <c r="E14" s="37" t="s">
        <v>946</v>
      </c>
      <c r="F14" s="37" t="s">
        <v>926</v>
      </c>
      <c r="G14" s="37" t="s">
        <v>947</v>
      </c>
      <c r="H14" s="37" t="s">
        <v>948</v>
      </c>
      <c r="I14" s="37" t="s">
        <v>949</v>
      </c>
      <c r="J14" s="37" t="s">
        <v>950</v>
      </c>
      <c r="K14" s="37" t="s">
        <v>951</v>
      </c>
      <c r="L14" s="37" t="s">
        <v>952</v>
      </c>
    </row>
    <row r="15" spans="1:12" ht="46.5" x14ac:dyDescent="0.45">
      <c r="B15" s="37" t="s">
        <v>953</v>
      </c>
      <c r="C15" s="37" t="s">
        <v>954</v>
      </c>
      <c r="D15" s="37" t="s">
        <v>955</v>
      </c>
      <c r="E15" s="37" t="s">
        <v>956</v>
      </c>
      <c r="F15" s="37" t="s">
        <v>957</v>
      </c>
      <c r="G15" s="37" t="s">
        <v>958</v>
      </c>
      <c r="H15" s="37" t="s">
        <v>959</v>
      </c>
      <c r="I15" s="37" t="s">
        <v>918</v>
      </c>
      <c r="J15" s="37" t="s">
        <v>960</v>
      </c>
      <c r="K15" s="37" t="s">
        <v>961</v>
      </c>
      <c r="L15" s="37" t="s">
        <v>962</v>
      </c>
    </row>
    <row r="16" spans="1:12" ht="46.5" x14ac:dyDescent="0.45">
      <c r="B16" s="37" t="s">
        <v>963</v>
      </c>
      <c r="C16" s="37" t="s">
        <v>954</v>
      </c>
      <c r="D16" s="37" t="s">
        <v>964</v>
      </c>
      <c r="E16" s="37" t="s">
        <v>965</v>
      </c>
      <c r="F16" s="37" t="s">
        <v>926</v>
      </c>
      <c r="G16" s="37" t="s">
        <v>916</v>
      </c>
      <c r="H16" s="37" t="s">
        <v>959</v>
      </c>
      <c r="I16" s="37" t="s">
        <v>918</v>
      </c>
      <c r="J16" s="37" t="s">
        <v>966</v>
      </c>
      <c r="K16" s="37" t="s">
        <v>967</v>
      </c>
      <c r="L16" s="37" t="s">
        <v>968</v>
      </c>
    </row>
    <row r="17" spans="2:12" ht="69.75" x14ac:dyDescent="0.45">
      <c r="B17" s="37" t="s">
        <v>969</v>
      </c>
      <c r="C17" s="37" t="s">
        <v>970</v>
      </c>
      <c r="D17" s="37" t="s">
        <v>971</v>
      </c>
      <c r="E17" s="37" t="s">
        <v>972</v>
      </c>
      <c r="F17" s="37" t="s">
        <v>153</v>
      </c>
      <c r="G17" s="37" t="s">
        <v>973</v>
      </c>
      <c r="H17" s="37" t="s">
        <v>974</v>
      </c>
      <c r="I17" s="37" t="s">
        <v>975</v>
      </c>
      <c r="J17" s="37" t="s">
        <v>976</v>
      </c>
      <c r="K17" s="37" t="s">
        <v>977</v>
      </c>
      <c r="L17" s="37" t="s">
        <v>978</v>
      </c>
    </row>
    <row r="18" spans="2:12" ht="23.25" x14ac:dyDescent="0.45">
      <c r="B18" s="37" t="s">
        <v>979</v>
      </c>
      <c r="C18" s="37"/>
      <c r="D18" s="37"/>
      <c r="E18" s="37"/>
      <c r="F18" s="37"/>
      <c r="G18" s="37"/>
      <c r="H18" s="37"/>
      <c r="I18" s="37"/>
      <c r="J18" s="37"/>
      <c r="K18" s="37"/>
      <c r="L18" s="37"/>
    </row>
    <row r="19" spans="2:12" x14ac:dyDescent="0.45">
      <c r="B19" s="37" t="s">
        <v>980</v>
      </c>
      <c r="C19" s="37" t="s">
        <v>981</v>
      </c>
      <c r="D19" s="37" t="s">
        <v>982</v>
      </c>
      <c r="E19" s="37" t="s">
        <v>983</v>
      </c>
      <c r="F19" s="37" t="s">
        <v>984</v>
      </c>
      <c r="G19" s="37" t="s">
        <v>985</v>
      </c>
      <c r="H19" s="37" t="s">
        <v>986</v>
      </c>
      <c r="I19" s="37" t="s">
        <v>987</v>
      </c>
      <c r="J19" s="37" t="s">
        <v>988</v>
      </c>
      <c r="K19" s="37" t="s">
        <v>989</v>
      </c>
      <c r="L19" s="37"/>
    </row>
    <row r="20" spans="2:12" ht="46.5" x14ac:dyDescent="0.45">
      <c r="B20" s="37" t="s">
        <v>990</v>
      </c>
      <c r="C20" s="37" t="s">
        <v>991</v>
      </c>
      <c r="D20" s="37" t="s">
        <v>992</v>
      </c>
      <c r="E20" s="37" t="s">
        <v>993</v>
      </c>
      <c r="F20" s="37" t="s">
        <v>994</v>
      </c>
      <c r="G20" s="37" t="s">
        <v>995</v>
      </c>
      <c r="H20" s="37" t="s">
        <v>996</v>
      </c>
      <c r="I20" s="37" t="s">
        <v>997</v>
      </c>
      <c r="J20" s="37" t="s">
        <v>998</v>
      </c>
      <c r="K20" s="37" t="s">
        <v>999</v>
      </c>
      <c r="L20" s="37"/>
    </row>
    <row r="21" spans="2:12" ht="34.9" x14ac:dyDescent="0.45">
      <c r="B21" s="37" t="s">
        <v>1000</v>
      </c>
      <c r="C21" s="37" t="s">
        <v>1001</v>
      </c>
      <c r="D21" s="37" t="s">
        <v>1002</v>
      </c>
      <c r="E21" s="37" t="s">
        <v>1003</v>
      </c>
      <c r="F21" s="37" t="s">
        <v>1004</v>
      </c>
      <c r="G21" s="37" t="s">
        <v>1005</v>
      </c>
      <c r="H21" s="37" t="s">
        <v>1006</v>
      </c>
      <c r="I21" s="37" t="s">
        <v>1007</v>
      </c>
      <c r="J21" s="37" t="s">
        <v>1008</v>
      </c>
      <c r="K21" s="37" t="s">
        <v>1009</v>
      </c>
      <c r="L21" s="37"/>
    </row>
    <row r="22" spans="2:12" ht="23.25" x14ac:dyDescent="0.45">
      <c r="B22" s="37" t="s">
        <v>1010</v>
      </c>
      <c r="C22" s="37" t="s">
        <v>1011</v>
      </c>
      <c r="D22" s="37" t="s">
        <v>1012</v>
      </c>
      <c r="E22" s="37" t="s">
        <v>1013</v>
      </c>
      <c r="F22" s="37" t="s">
        <v>1014</v>
      </c>
      <c r="G22" s="37" t="s">
        <v>1013</v>
      </c>
      <c r="H22" s="37" t="s">
        <v>1015</v>
      </c>
      <c r="I22" s="37" t="s">
        <v>1016</v>
      </c>
      <c r="J22" s="37" t="s">
        <v>1017</v>
      </c>
      <c r="K22" s="37" t="s">
        <v>1018</v>
      </c>
      <c r="L22" s="37"/>
    </row>
    <row r="23" spans="2:12" ht="34.9" x14ac:dyDescent="0.45">
      <c r="B23" s="37" t="s">
        <v>1019</v>
      </c>
      <c r="C23" s="37" t="s">
        <v>1020</v>
      </c>
      <c r="D23" s="37" t="s">
        <v>1021</v>
      </c>
      <c r="E23" s="37" t="s">
        <v>1022</v>
      </c>
      <c r="F23" s="37" t="s">
        <v>1023</v>
      </c>
      <c r="G23" s="37" t="s">
        <v>1024</v>
      </c>
      <c r="H23" s="37" t="s">
        <v>1025</v>
      </c>
      <c r="I23" s="37" t="s">
        <v>1026</v>
      </c>
      <c r="J23" s="37" t="s">
        <v>1027</v>
      </c>
      <c r="K23" s="37" t="s">
        <v>1028</v>
      </c>
      <c r="L23" s="37"/>
    </row>
    <row r="24" spans="2:12" ht="34.9" x14ac:dyDescent="0.45">
      <c r="B24" s="37" t="s">
        <v>1029</v>
      </c>
      <c r="C24" s="37" t="s">
        <v>1030</v>
      </c>
      <c r="D24" s="37" t="s">
        <v>1031</v>
      </c>
      <c r="E24" s="37" t="s">
        <v>1032</v>
      </c>
      <c r="F24" s="37" t="s">
        <v>1033</v>
      </c>
      <c r="G24" s="37" t="s">
        <v>1034</v>
      </c>
      <c r="H24" s="37" t="s">
        <v>1035</v>
      </c>
      <c r="I24" s="37" t="s">
        <v>1036</v>
      </c>
      <c r="J24" s="37" t="s">
        <v>1037</v>
      </c>
      <c r="K24" s="37" t="s">
        <v>1038</v>
      </c>
      <c r="L24" s="37"/>
    </row>
    <row r="25" spans="2:12" ht="34.9" x14ac:dyDescent="0.45">
      <c r="B25" s="37" t="s">
        <v>1039</v>
      </c>
      <c r="C25" s="37" t="s">
        <v>1040</v>
      </c>
      <c r="D25" s="37" t="s">
        <v>1041</v>
      </c>
      <c r="E25" s="37" t="s">
        <v>1042</v>
      </c>
      <c r="F25" s="37" t="s">
        <v>1043</v>
      </c>
      <c r="G25" s="37" t="s">
        <v>1044</v>
      </c>
      <c r="H25" s="37" t="s">
        <v>1045</v>
      </c>
      <c r="I25" s="37" t="s">
        <v>1046</v>
      </c>
      <c r="J25" s="37" t="s">
        <v>1047</v>
      </c>
      <c r="K25" s="37" t="s">
        <v>1048</v>
      </c>
      <c r="L25" s="37"/>
    </row>
    <row r="26" spans="2:12" ht="34.9" x14ac:dyDescent="0.45">
      <c r="B26" s="37" t="s">
        <v>1049</v>
      </c>
      <c r="C26" s="37" t="s">
        <v>1050</v>
      </c>
      <c r="D26" s="37" t="s">
        <v>1051</v>
      </c>
      <c r="E26" s="37" t="s">
        <v>1052</v>
      </c>
      <c r="F26" s="37" t="s">
        <v>1051</v>
      </c>
      <c r="G26" s="37" t="s">
        <v>1052</v>
      </c>
      <c r="H26" s="37" t="s">
        <v>1051</v>
      </c>
      <c r="I26" s="37" t="s">
        <v>1051</v>
      </c>
      <c r="J26" s="37" t="s">
        <v>1053</v>
      </c>
      <c r="K26" s="37" t="s">
        <v>1054</v>
      </c>
      <c r="L26" s="37"/>
    </row>
    <row r="27" spans="2:12" ht="23.25" x14ac:dyDescent="0.45">
      <c r="B27" s="37" t="s">
        <v>1055</v>
      </c>
      <c r="C27" s="37" t="s">
        <v>1056</v>
      </c>
      <c r="D27" s="37" t="s">
        <v>1057</v>
      </c>
      <c r="E27" s="37" t="s">
        <v>1058</v>
      </c>
      <c r="F27" s="37" t="s">
        <v>1059</v>
      </c>
      <c r="G27" s="37" t="s">
        <v>1060</v>
      </c>
      <c r="H27" s="37" t="s">
        <v>1061</v>
      </c>
      <c r="I27" s="37" t="s">
        <v>1062</v>
      </c>
      <c r="J27" s="37" t="s">
        <v>1063</v>
      </c>
      <c r="K27" s="37" t="s">
        <v>1064</v>
      </c>
      <c r="L27" s="37"/>
    </row>
    <row r="28" spans="2:12" ht="23.25" x14ac:dyDescent="0.45">
      <c r="B28" s="37" t="s">
        <v>1065</v>
      </c>
      <c r="C28" s="37" t="s">
        <v>1066</v>
      </c>
      <c r="D28" s="37" t="s">
        <v>1067</v>
      </c>
      <c r="E28" s="37" t="s">
        <v>1068</v>
      </c>
      <c r="F28" s="37" t="s">
        <v>1069</v>
      </c>
      <c r="G28" s="37" t="s">
        <v>1068</v>
      </c>
      <c r="H28" s="37" t="s">
        <v>1067</v>
      </c>
      <c r="I28" s="37" t="s">
        <v>1069</v>
      </c>
      <c r="J28" s="37" t="s">
        <v>1070</v>
      </c>
      <c r="K28" s="37" t="s">
        <v>1071</v>
      </c>
      <c r="L28" s="37"/>
    </row>
    <row r="29" spans="2:12" ht="34.9" x14ac:dyDescent="0.45">
      <c r="B29" s="37" t="s">
        <v>35</v>
      </c>
      <c r="C29" s="37" t="s">
        <v>1072</v>
      </c>
      <c r="D29" s="37" t="s">
        <v>1073</v>
      </c>
      <c r="E29" s="37" t="s">
        <v>1074</v>
      </c>
      <c r="F29" s="37" t="s">
        <v>1075</v>
      </c>
      <c r="G29" s="37" t="s">
        <v>1074</v>
      </c>
      <c r="H29" s="37" t="s">
        <v>1076</v>
      </c>
      <c r="I29" s="37" t="s">
        <v>1077</v>
      </c>
      <c r="J29" s="37" t="s">
        <v>1078</v>
      </c>
      <c r="K29" s="37" t="s">
        <v>1079</v>
      </c>
      <c r="L29" s="37"/>
    </row>
    <row r="30" spans="2:12" ht="34.9" x14ac:dyDescent="0.45">
      <c r="B30" s="37" t="s">
        <v>1080</v>
      </c>
      <c r="C30" s="37" t="s">
        <v>1081</v>
      </c>
      <c r="D30" s="37" t="s">
        <v>1082</v>
      </c>
      <c r="E30" s="37" t="s">
        <v>1083</v>
      </c>
      <c r="F30" s="37" t="s">
        <v>1084</v>
      </c>
      <c r="G30" s="37" t="s">
        <v>1085</v>
      </c>
      <c r="H30" s="37" t="s">
        <v>1086</v>
      </c>
      <c r="I30" s="37" t="s">
        <v>1087</v>
      </c>
      <c r="J30" s="37" t="s">
        <v>1088</v>
      </c>
      <c r="K30" s="37" t="s">
        <v>1089</v>
      </c>
      <c r="L30" s="37"/>
    </row>
    <row r="31" spans="2:12" ht="34.9" x14ac:dyDescent="0.45">
      <c r="B31" s="37" t="s">
        <v>1090</v>
      </c>
      <c r="C31" s="37" t="s">
        <v>1091</v>
      </c>
      <c r="D31" s="37" t="s">
        <v>1092</v>
      </c>
      <c r="E31" s="37" t="s">
        <v>1093</v>
      </c>
      <c r="F31" s="37" t="s">
        <v>1094</v>
      </c>
      <c r="G31" s="37" t="s">
        <v>1095</v>
      </c>
      <c r="H31" s="37" t="s">
        <v>1096</v>
      </c>
      <c r="I31" s="37" t="s">
        <v>1097</v>
      </c>
      <c r="J31" s="37" t="s">
        <v>1098</v>
      </c>
      <c r="K31" s="37" t="s">
        <v>1099</v>
      </c>
      <c r="L31" s="37"/>
    </row>
    <row r="32" spans="2:12" ht="23.25" x14ac:dyDescent="0.45">
      <c r="B32" s="37" t="s">
        <v>1100</v>
      </c>
      <c r="C32" s="37"/>
      <c r="D32" s="37"/>
      <c r="E32" s="37"/>
      <c r="F32" s="37"/>
      <c r="G32" s="37"/>
      <c r="H32" s="37"/>
      <c r="I32" s="37"/>
      <c r="J32" s="37"/>
      <c r="K32" s="37"/>
      <c r="L32" s="37"/>
    </row>
    <row r="33" spans="2:12" x14ac:dyDescent="0.45">
      <c r="B33" s="37" t="s">
        <v>980</v>
      </c>
      <c r="C33" s="37" t="s">
        <v>1101</v>
      </c>
      <c r="D33" s="37" t="s">
        <v>1102</v>
      </c>
      <c r="E33" s="37"/>
      <c r="F33" s="37"/>
      <c r="G33" s="37"/>
      <c r="H33" s="37"/>
      <c r="I33" s="37"/>
      <c r="J33" s="37"/>
      <c r="K33" s="37"/>
      <c r="L33" s="37"/>
    </row>
    <row r="34" spans="2:12" ht="151.15" x14ac:dyDescent="0.45">
      <c r="B34" s="37" t="s">
        <v>990</v>
      </c>
      <c r="C34" s="37" t="s">
        <v>1103</v>
      </c>
      <c r="D34" s="37" t="s">
        <v>1104</v>
      </c>
      <c r="E34" s="37"/>
      <c r="F34" s="37"/>
      <c r="G34" s="37"/>
      <c r="H34" s="37"/>
      <c r="I34" s="37"/>
      <c r="J34" s="37" t="s">
        <v>1105</v>
      </c>
      <c r="K34" s="37"/>
      <c r="L34" s="37"/>
    </row>
    <row r="35" spans="2:12" ht="93" x14ac:dyDescent="0.45">
      <c r="B35" s="37" t="s">
        <v>1000</v>
      </c>
      <c r="C35" s="37" t="s">
        <v>1106</v>
      </c>
      <c r="D35" s="37" t="s">
        <v>1107</v>
      </c>
      <c r="E35" s="37"/>
      <c r="F35" s="37"/>
      <c r="G35" s="37"/>
      <c r="H35" s="37"/>
      <c r="I35" s="37"/>
      <c r="J35" s="37" t="s">
        <v>1108</v>
      </c>
      <c r="K35" s="37"/>
      <c r="L35" s="37"/>
    </row>
    <row r="36" spans="2:12" ht="81.400000000000006" x14ac:dyDescent="0.45">
      <c r="B36" s="37" t="s">
        <v>1010</v>
      </c>
      <c r="C36" s="37" t="s">
        <v>1106</v>
      </c>
      <c r="D36" s="37" t="s">
        <v>1109</v>
      </c>
      <c r="E36" s="37"/>
      <c r="F36" s="37"/>
      <c r="G36" s="37"/>
      <c r="H36" s="37"/>
      <c r="I36" s="37"/>
      <c r="J36" s="37" t="s">
        <v>1110</v>
      </c>
      <c r="K36" s="37"/>
      <c r="L36" s="37"/>
    </row>
    <row r="37" spans="2:12" ht="151.15" x14ac:dyDescent="0.45">
      <c r="B37" s="37" t="s">
        <v>1019</v>
      </c>
      <c r="C37" s="37" t="s">
        <v>1106</v>
      </c>
      <c r="D37" s="37" t="s">
        <v>1111</v>
      </c>
      <c r="E37" s="37"/>
      <c r="F37" s="37"/>
      <c r="G37" s="37"/>
      <c r="H37" s="37"/>
      <c r="I37" s="37"/>
      <c r="J37" s="37" t="s">
        <v>1112</v>
      </c>
      <c r="K37" s="37"/>
      <c r="L37" s="37"/>
    </row>
    <row r="38" spans="2:12" ht="69.75" x14ac:dyDescent="0.45">
      <c r="B38" s="37" t="s">
        <v>1029</v>
      </c>
      <c r="C38" s="37" t="s">
        <v>1106</v>
      </c>
      <c r="D38" s="37" t="s">
        <v>1113</v>
      </c>
      <c r="E38" s="37"/>
      <c r="F38" s="37"/>
      <c r="G38" s="37"/>
      <c r="H38" s="37"/>
      <c r="I38" s="37"/>
      <c r="J38" s="37" t="s">
        <v>1114</v>
      </c>
      <c r="K38" s="37"/>
      <c r="L38" s="37"/>
    </row>
    <row r="39" spans="2:12" ht="220.9" x14ac:dyDescent="0.45">
      <c r="B39" s="37" t="s">
        <v>1039</v>
      </c>
      <c r="C39" s="37" t="s">
        <v>1115</v>
      </c>
      <c r="D39" s="37" t="s">
        <v>1116</v>
      </c>
      <c r="E39" s="37"/>
      <c r="F39" s="37"/>
      <c r="G39" s="37"/>
      <c r="H39" s="37"/>
      <c r="I39" s="37"/>
      <c r="J39" s="37" t="s">
        <v>1117</v>
      </c>
      <c r="K39" s="37"/>
      <c r="L39" s="37"/>
    </row>
    <row r="40" spans="2:12" ht="139.5" x14ac:dyDescent="0.45">
      <c r="B40" s="37" t="s">
        <v>1049</v>
      </c>
      <c r="C40" s="37" t="s">
        <v>1103</v>
      </c>
      <c r="D40" s="37" t="s">
        <v>1118</v>
      </c>
      <c r="E40" s="37"/>
      <c r="F40" s="37"/>
      <c r="G40" s="37"/>
      <c r="H40" s="37"/>
      <c r="I40" s="37"/>
      <c r="J40" s="37" t="s">
        <v>1119</v>
      </c>
      <c r="K40" s="37"/>
      <c r="L40" s="37"/>
    </row>
    <row r="41" spans="2:12" ht="116.25" x14ac:dyDescent="0.45">
      <c r="B41" s="37" t="s">
        <v>1055</v>
      </c>
      <c r="C41" s="37" t="s">
        <v>1103</v>
      </c>
      <c r="D41" s="37" t="s">
        <v>1120</v>
      </c>
      <c r="E41" s="37"/>
      <c r="F41" s="37"/>
      <c r="G41" s="37"/>
      <c r="H41" s="37"/>
      <c r="I41" s="37"/>
      <c r="J41" s="37" t="s">
        <v>1121</v>
      </c>
      <c r="K41" s="37"/>
      <c r="L41" s="37"/>
    </row>
    <row r="42" spans="2:12" ht="116.25" x14ac:dyDescent="0.45">
      <c r="B42" s="37" t="s">
        <v>1065</v>
      </c>
      <c r="C42" s="37" t="s">
        <v>1103</v>
      </c>
      <c r="D42" s="37" t="s">
        <v>1122</v>
      </c>
      <c r="E42" s="37"/>
      <c r="F42" s="37"/>
      <c r="G42" s="37"/>
      <c r="H42" s="37"/>
      <c r="I42" s="37"/>
      <c r="J42" s="37" t="s">
        <v>1123</v>
      </c>
      <c r="K42" s="37"/>
      <c r="L42" s="37"/>
    </row>
    <row r="43" spans="2:12" ht="139.5" x14ac:dyDescent="0.45">
      <c r="B43" s="37" t="s">
        <v>35</v>
      </c>
      <c r="C43" s="37" t="s">
        <v>1103</v>
      </c>
      <c r="D43" s="37" t="s">
        <v>1124</v>
      </c>
      <c r="E43" s="37"/>
      <c r="F43" s="37"/>
      <c r="G43" s="37"/>
      <c r="H43" s="37"/>
      <c r="I43" s="37"/>
      <c r="J43" s="37" t="s">
        <v>1125</v>
      </c>
      <c r="K43" s="37"/>
      <c r="L43" s="37"/>
    </row>
    <row r="44" spans="2:12" ht="220.9" x14ac:dyDescent="0.45">
      <c r="B44" s="37" t="s">
        <v>1080</v>
      </c>
      <c r="C44" s="37" t="s">
        <v>1115</v>
      </c>
      <c r="D44" s="37" t="s">
        <v>1126</v>
      </c>
      <c r="E44" s="37"/>
      <c r="F44" s="37"/>
      <c r="G44" s="37"/>
      <c r="H44" s="37"/>
      <c r="I44" s="37"/>
      <c r="J44" s="37" t="s">
        <v>1127</v>
      </c>
      <c r="K44" s="37"/>
      <c r="L44" s="37"/>
    </row>
    <row r="45" spans="2:12" ht="116.25" x14ac:dyDescent="0.45">
      <c r="B45" s="37" t="s">
        <v>1090</v>
      </c>
      <c r="C45" s="37" t="s">
        <v>1103</v>
      </c>
      <c r="D45" s="37" t="s">
        <v>1128</v>
      </c>
      <c r="E45" s="37"/>
      <c r="F45" s="37"/>
      <c r="G45" s="37"/>
      <c r="H45" s="37"/>
      <c r="I45" s="37"/>
      <c r="J45" s="37" t="s">
        <v>1129</v>
      </c>
      <c r="K45" s="37"/>
      <c r="L45" s="37"/>
    </row>
    <row r="46" spans="2:12" ht="23.25" x14ac:dyDescent="0.45">
      <c r="B46" s="37" t="s">
        <v>1130</v>
      </c>
      <c r="C46" s="37"/>
      <c r="D46" s="37"/>
      <c r="E46" s="37"/>
      <c r="F46" s="37"/>
      <c r="G46" s="37"/>
      <c r="H46" s="37"/>
      <c r="I46" s="37"/>
      <c r="J46" s="37"/>
      <c r="K46" s="37"/>
      <c r="L46" s="37"/>
    </row>
    <row r="47" spans="2:12" ht="104.65" x14ac:dyDescent="0.45">
      <c r="B47" s="37" t="s">
        <v>1103</v>
      </c>
      <c r="C47" s="37" t="s">
        <v>1131</v>
      </c>
      <c r="D47" s="37" t="s">
        <v>1132</v>
      </c>
      <c r="E47" s="37"/>
      <c r="F47" s="37"/>
      <c r="G47" s="37"/>
      <c r="H47" s="37"/>
      <c r="I47" s="37"/>
      <c r="J47" s="37"/>
      <c r="K47" s="37"/>
      <c r="L47" s="37"/>
    </row>
    <row r="48" spans="2:12" ht="69.75" x14ac:dyDescent="0.45">
      <c r="B48" s="37" t="s">
        <v>1106</v>
      </c>
      <c r="C48" s="37" t="s">
        <v>1133</v>
      </c>
      <c r="D48" s="37" t="s">
        <v>1134</v>
      </c>
      <c r="E48" s="37"/>
      <c r="F48" s="37"/>
      <c r="G48" s="37"/>
      <c r="H48" s="37"/>
      <c r="I48" s="37"/>
      <c r="J48" s="37"/>
      <c r="K48" s="37"/>
      <c r="L48" s="37"/>
    </row>
    <row r="49" spans="2:12" ht="93" x14ac:dyDescent="0.45">
      <c r="B49" s="37" t="s">
        <v>1115</v>
      </c>
      <c r="C49" s="37" t="s">
        <v>1135</v>
      </c>
      <c r="D49" s="37" t="s">
        <v>1136</v>
      </c>
      <c r="E49" s="37"/>
      <c r="F49" s="37"/>
      <c r="G49" s="37"/>
      <c r="H49" s="37"/>
      <c r="I49" s="37"/>
      <c r="J49" s="37"/>
      <c r="K49" s="37"/>
      <c r="L49" s="37"/>
    </row>
    <row r="50" spans="2:12" ht="46.5" x14ac:dyDescent="0.45">
      <c r="B50" s="37" t="s">
        <v>1137</v>
      </c>
      <c r="C50" s="37"/>
      <c r="D50" s="37"/>
      <c r="E50" s="37"/>
      <c r="F50" s="37"/>
      <c r="G50" s="37"/>
      <c r="H50" s="37"/>
      <c r="I50" s="37"/>
      <c r="J50" s="37"/>
      <c r="K50" s="37"/>
      <c r="L50" s="37"/>
    </row>
    <row r="51" spans="2:12" x14ac:dyDescent="0.45">
      <c r="B51" s="37" t="s">
        <v>1138</v>
      </c>
      <c r="C51" s="37" t="s">
        <v>1139</v>
      </c>
      <c r="D51" s="37"/>
      <c r="E51" s="37" t="s">
        <v>1140</v>
      </c>
      <c r="F51" s="37"/>
      <c r="G51" s="37" t="s">
        <v>1141</v>
      </c>
      <c r="H51" s="37"/>
      <c r="I51" s="37"/>
      <c r="J51" s="37"/>
      <c r="K51" s="37"/>
      <c r="L51" s="37"/>
    </row>
    <row r="52" spans="2:12" ht="162.75" x14ac:dyDescent="0.45">
      <c r="B52" s="37">
        <v>1</v>
      </c>
      <c r="C52" s="37" t="s">
        <v>1142</v>
      </c>
      <c r="D52" s="37"/>
      <c r="E52" s="37" t="s">
        <v>1143</v>
      </c>
      <c r="F52" s="37"/>
      <c r="G52" s="37" t="s">
        <v>1144</v>
      </c>
      <c r="H52" s="37"/>
      <c r="I52" s="37" t="s">
        <v>1145</v>
      </c>
      <c r="J52" s="37"/>
      <c r="K52" s="37"/>
      <c r="L52" s="37" t="s">
        <v>1146</v>
      </c>
    </row>
    <row r="53" spans="2:12" ht="151.15" x14ac:dyDescent="0.45">
      <c r="B53" s="37">
        <v>2</v>
      </c>
      <c r="C53" s="37" t="s">
        <v>1147</v>
      </c>
      <c r="D53" s="37"/>
      <c r="E53" s="37" t="s">
        <v>1148</v>
      </c>
      <c r="F53" s="37"/>
      <c r="G53" s="37" t="s">
        <v>1149</v>
      </c>
      <c r="H53" s="37"/>
      <c r="I53" s="37" t="s">
        <v>1150</v>
      </c>
      <c r="J53" s="37"/>
      <c r="K53" s="37"/>
      <c r="L53" s="37" t="s">
        <v>1151</v>
      </c>
    </row>
    <row r="54" spans="2:12" ht="151.15" x14ac:dyDescent="0.45">
      <c r="B54" s="37">
        <v>3</v>
      </c>
      <c r="C54" s="37" t="s">
        <v>1152</v>
      </c>
      <c r="D54" s="37"/>
      <c r="E54" s="37" t="s">
        <v>1153</v>
      </c>
      <c r="F54" s="37"/>
      <c r="G54" s="37" t="s">
        <v>1154</v>
      </c>
      <c r="H54" s="37"/>
      <c r="I54" s="37" t="s">
        <v>1155</v>
      </c>
      <c r="J54" s="37"/>
      <c r="K54" s="37"/>
      <c r="L54" s="37" t="s">
        <v>1156</v>
      </c>
    </row>
    <row r="55" spans="2:12" ht="162.75" x14ac:dyDescent="0.45">
      <c r="B55" s="37">
        <v>4</v>
      </c>
      <c r="C55" s="37" t="s">
        <v>1157</v>
      </c>
      <c r="D55" s="37"/>
      <c r="E55" s="37" t="s">
        <v>1158</v>
      </c>
      <c r="F55" s="37"/>
      <c r="G55" s="37" t="s">
        <v>1159</v>
      </c>
      <c r="H55" s="37"/>
      <c r="I55" s="37" t="s">
        <v>1160</v>
      </c>
      <c r="J55" s="37"/>
      <c r="K55" s="37"/>
      <c r="L55" s="37" t="s">
        <v>1161</v>
      </c>
    </row>
    <row r="56" spans="2:12" ht="174.4" x14ac:dyDescent="0.45">
      <c r="B56" s="37">
        <v>5</v>
      </c>
      <c r="C56" s="37" t="s">
        <v>1162</v>
      </c>
      <c r="D56" s="37"/>
      <c r="E56" s="37" t="s">
        <v>1163</v>
      </c>
      <c r="F56" s="37"/>
      <c r="G56" s="37" t="s">
        <v>1164</v>
      </c>
      <c r="H56" s="37"/>
      <c r="I56" s="37" t="s">
        <v>1165</v>
      </c>
      <c r="J56" s="37"/>
      <c r="K56" s="37"/>
      <c r="L56" s="37" t="s">
        <v>1166</v>
      </c>
    </row>
    <row r="57" spans="2:12" ht="162.75" x14ac:dyDescent="0.45">
      <c r="B57" s="37">
        <v>6</v>
      </c>
      <c r="C57" s="37" t="s">
        <v>1167</v>
      </c>
      <c r="D57" s="37"/>
      <c r="E57" s="37" t="s">
        <v>1168</v>
      </c>
      <c r="F57" s="37"/>
      <c r="G57" s="37" t="s">
        <v>1169</v>
      </c>
      <c r="H57" s="37"/>
      <c r="I57" s="37" t="s">
        <v>1170</v>
      </c>
      <c r="J57" s="37"/>
      <c r="K57" s="37"/>
      <c r="L57" s="37" t="s">
        <v>1171</v>
      </c>
    </row>
    <row r="58" spans="2:12" ht="174.4" x14ac:dyDescent="0.45">
      <c r="B58" s="37">
        <v>7</v>
      </c>
      <c r="C58" s="37" t="s">
        <v>1172</v>
      </c>
      <c r="D58" s="37"/>
      <c r="E58" s="37" t="s">
        <v>1173</v>
      </c>
      <c r="F58" s="37"/>
      <c r="G58" s="37" t="s">
        <v>1174</v>
      </c>
      <c r="H58" s="37"/>
      <c r="I58" s="37" t="s">
        <v>1175</v>
      </c>
      <c r="J58" s="37"/>
      <c r="K58" s="37"/>
      <c r="L58" s="37" t="s">
        <v>1176</v>
      </c>
    </row>
    <row r="61" spans="2:12" x14ac:dyDescent="0.45">
      <c r="B61" s="5" t="s">
        <v>64</v>
      </c>
      <c r="C61" s="5"/>
      <c r="D61" s="5"/>
      <c r="E61" s="5"/>
      <c r="F61" s="5"/>
      <c r="G61" s="5"/>
      <c r="H61" s="5"/>
      <c r="I61" s="5"/>
      <c r="J61" s="5"/>
      <c r="K61" s="5"/>
      <c r="L61" s="5"/>
    </row>
  </sheetData>
  <autoFilter ref="B9:L58" xr:uid="{00000000-0009-0000-0000-000006000000}"/>
  <mergeCells count="3">
    <mergeCell ref="B5:L5"/>
    <mergeCell ref="B6:L6"/>
    <mergeCell ref="B61:L61"/>
  </mergeCells>
  <conditionalFormatting sqref="B10:L58">
    <cfRule type="expression" dxfId="3" priority="2">
      <formula>ISEVEN(ROW())</formula>
    </cfRule>
  </conditionalFormatting>
  <pageMargins left="0.75" right="0.75" top="1" bottom="1" header="0.511811023622047" footer="0.511811023622047"/>
  <pageSetup paperSize="9"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1A2E5E"/>
  </sheetPr>
  <dimension ref="A1:O14"/>
  <sheetViews>
    <sheetView showGridLines="0" zoomScaleNormal="100" workbookViewId="0">
      <pane xSplit="2" ySplit="9" topLeftCell="C10" activePane="bottomRight" state="frozen"/>
      <selection pane="topRight" activeCell="C1" sqref="C1"/>
      <selection pane="bottomLeft" activeCell="A10" sqref="A10"/>
      <selection pane="bottomRight"/>
    </sheetView>
  </sheetViews>
  <sheetFormatPr baseColWidth="10" defaultColWidth="8.6640625" defaultRowHeight="14.25" x14ac:dyDescent="0.45"/>
  <cols>
    <col min="1" max="1" width="2.19921875" customWidth="1"/>
    <col min="2" max="2" width="8" customWidth="1"/>
    <col min="3" max="3" width="24" customWidth="1"/>
    <col min="4" max="4" width="16" customWidth="1"/>
    <col min="5" max="5" width="18" customWidth="1"/>
    <col min="6" max="6" width="22" customWidth="1"/>
    <col min="7" max="7" width="16" customWidth="1"/>
    <col min="8" max="8" width="20" customWidth="1"/>
    <col min="9" max="9" width="18" customWidth="1"/>
    <col min="10" max="11" width="20" customWidth="1"/>
    <col min="12" max="12" width="16" customWidth="1"/>
    <col min="13" max="13" width="18" customWidth="1"/>
    <col min="14" max="14" width="14" customWidth="1"/>
    <col min="15" max="15" width="24" customWidth="1"/>
  </cols>
  <sheetData>
    <row r="1" spans="1:15" x14ac:dyDescent="0.45">
      <c r="A1" s="13"/>
      <c r="B1" s="13"/>
      <c r="C1" s="13"/>
      <c r="D1" s="13"/>
      <c r="E1" s="13"/>
      <c r="F1" s="13"/>
      <c r="G1" s="13"/>
      <c r="H1" s="13"/>
      <c r="I1" s="13"/>
      <c r="J1" s="13"/>
      <c r="K1" s="13"/>
      <c r="L1" s="13"/>
      <c r="M1" s="13"/>
      <c r="N1" s="13"/>
      <c r="O1" s="13"/>
    </row>
    <row r="2" spans="1:15" x14ac:dyDescent="0.45">
      <c r="A2" s="13"/>
      <c r="B2" s="14" t="s">
        <v>888</v>
      </c>
      <c r="C2" s="13"/>
      <c r="D2" s="13"/>
      <c r="E2" s="13"/>
      <c r="F2" s="13"/>
      <c r="G2" s="13"/>
      <c r="H2" s="13"/>
      <c r="I2" s="13"/>
      <c r="J2" s="13"/>
      <c r="K2" s="13"/>
      <c r="L2" s="13"/>
      <c r="M2" s="13"/>
      <c r="N2" s="13"/>
      <c r="O2" s="13"/>
    </row>
    <row r="3" spans="1:15" ht="30" customHeight="1" x14ac:dyDescent="0.7">
      <c r="A3" s="13"/>
      <c r="B3" s="15" t="s">
        <v>32</v>
      </c>
      <c r="C3" s="13"/>
      <c r="D3" s="13"/>
      <c r="E3" s="13"/>
      <c r="F3" s="13"/>
      <c r="G3" s="13"/>
      <c r="H3" s="13"/>
      <c r="I3" s="13"/>
      <c r="J3" s="13"/>
      <c r="K3" s="13"/>
      <c r="L3" s="13"/>
      <c r="M3" s="13"/>
      <c r="N3" s="13"/>
      <c r="O3" s="13"/>
    </row>
    <row r="4" spans="1:15" ht="3.75" customHeight="1" x14ac:dyDescent="0.45">
      <c r="A4" s="13"/>
      <c r="B4" s="16"/>
      <c r="C4" s="16"/>
      <c r="D4" s="16"/>
      <c r="E4" s="16"/>
      <c r="F4" s="13"/>
      <c r="G4" s="13"/>
      <c r="H4" s="13"/>
      <c r="I4" s="13"/>
      <c r="J4" s="13"/>
      <c r="K4" s="13"/>
      <c r="L4" s="13"/>
      <c r="M4" s="13"/>
      <c r="N4" s="13"/>
      <c r="O4" s="13"/>
    </row>
    <row r="5" spans="1:15" x14ac:dyDescent="0.45">
      <c r="A5" s="13"/>
      <c r="B5" s="12" t="s">
        <v>1177</v>
      </c>
      <c r="C5" s="12"/>
      <c r="D5" s="12"/>
      <c r="E5" s="12"/>
      <c r="F5" s="12"/>
      <c r="G5" s="12"/>
      <c r="H5" s="12"/>
      <c r="I5" s="12"/>
      <c r="J5" s="12"/>
      <c r="K5" s="12"/>
      <c r="L5" s="12"/>
      <c r="M5" s="12"/>
      <c r="N5" s="12"/>
      <c r="O5" s="12"/>
    </row>
    <row r="6" spans="1:15" ht="19.5" customHeight="1" x14ac:dyDescent="0.45">
      <c r="A6" s="13"/>
      <c r="B6" s="11" t="s">
        <v>3</v>
      </c>
      <c r="C6" s="11"/>
      <c r="D6" s="11"/>
      <c r="E6" s="11"/>
      <c r="F6" s="11"/>
      <c r="G6" s="11"/>
      <c r="H6" s="11"/>
      <c r="I6" s="11"/>
      <c r="J6" s="11"/>
      <c r="K6" s="11"/>
      <c r="L6" s="11"/>
      <c r="M6" s="11"/>
      <c r="N6" s="11"/>
      <c r="O6" s="11"/>
    </row>
    <row r="7" spans="1:15" x14ac:dyDescent="0.45">
      <c r="A7" s="13"/>
      <c r="B7" s="17" t="s">
        <v>4</v>
      </c>
      <c r="C7" s="13"/>
      <c r="D7" s="13"/>
      <c r="E7" s="13"/>
      <c r="F7" s="13"/>
      <c r="G7" s="13"/>
      <c r="H7" s="13"/>
      <c r="I7" s="13"/>
      <c r="J7" s="13"/>
      <c r="K7" s="13"/>
      <c r="L7" s="13"/>
      <c r="M7" s="13"/>
      <c r="N7" s="13"/>
      <c r="O7" s="13"/>
    </row>
    <row r="8" spans="1:15" x14ac:dyDescent="0.45">
      <c r="A8" s="13"/>
      <c r="B8" s="13"/>
      <c r="C8" s="13"/>
      <c r="D8" s="13"/>
      <c r="E8" s="13"/>
      <c r="F8" s="13"/>
      <c r="G8" s="13"/>
      <c r="H8" s="13"/>
      <c r="I8" s="13"/>
      <c r="J8" s="13"/>
      <c r="K8" s="13"/>
      <c r="L8" s="13"/>
      <c r="M8" s="13"/>
      <c r="N8" s="13"/>
      <c r="O8" s="13"/>
    </row>
    <row r="9" spans="1:15" ht="27.75" customHeight="1" x14ac:dyDescent="0.45">
      <c r="B9" s="34" t="s">
        <v>1178</v>
      </c>
      <c r="C9" s="34" t="s">
        <v>1179</v>
      </c>
      <c r="D9" s="34" t="s">
        <v>109</v>
      </c>
      <c r="E9" s="34" t="s">
        <v>1180</v>
      </c>
      <c r="F9" s="34" t="s">
        <v>1181</v>
      </c>
      <c r="G9" s="34" t="s">
        <v>99</v>
      </c>
      <c r="H9" s="34" t="s">
        <v>877</v>
      </c>
      <c r="I9" s="34" t="s">
        <v>101</v>
      </c>
      <c r="J9" s="34" t="s">
        <v>1182</v>
      </c>
      <c r="K9" s="34" t="s">
        <v>1183</v>
      </c>
      <c r="L9" s="34" t="s">
        <v>1184</v>
      </c>
      <c r="M9" s="34" t="s">
        <v>1185</v>
      </c>
      <c r="N9" s="34" t="s">
        <v>1186</v>
      </c>
      <c r="O9" s="34" t="s">
        <v>1187</v>
      </c>
    </row>
    <row r="10" spans="1:15" ht="15" customHeight="1" x14ac:dyDescent="0.45">
      <c r="B10" s="2" t="s">
        <v>1188</v>
      </c>
      <c r="C10" s="2"/>
      <c r="D10" s="2"/>
      <c r="E10" s="2"/>
      <c r="F10" s="2"/>
      <c r="G10" s="2"/>
      <c r="H10" s="2"/>
      <c r="I10" s="2"/>
      <c r="J10" s="2"/>
      <c r="K10" s="2"/>
      <c r="L10" s="2"/>
      <c r="M10" s="2"/>
      <c r="N10" s="2"/>
      <c r="O10" s="2"/>
    </row>
    <row r="11" spans="1:15" x14ac:dyDescent="0.45">
      <c r="B11" s="2"/>
      <c r="C11" s="2"/>
      <c r="D11" s="2"/>
      <c r="E11" s="2"/>
      <c r="F11" s="2"/>
      <c r="G11" s="2"/>
      <c r="H11" s="2"/>
      <c r="I11" s="2"/>
      <c r="J11" s="2"/>
      <c r="K11" s="2"/>
      <c r="L11" s="2"/>
      <c r="M11" s="2"/>
      <c r="N11" s="2"/>
      <c r="O11" s="2"/>
    </row>
    <row r="14" spans="1:15" x14ac:dyDescent="0.45">
      <c r="B14" s="5" t="s">
        <v>64</v>
      </c>
      <c r="C14" s="5"/>
      <c r="D14" s="5"/>
      <c r="E14" s="5"/>
      <c r="F14" s="5"/>
      <c r="G14" s="5"/>
      <c r="H14" s="5"/>
      <c r="I14" s="5"/>
      <c r="J14" s="5"/>
      <c r="K14" s="5"/>
      <c r="L14" s="5"/>
      <c r="M14" s="5"/>
      <c r="N14" s="5"/>
      <c r="O14" s="5"/>
    </row>
  </sheetData>
  <mergeCells count="4">
    <mergeCell ref="B5:O5"/>
    <mergeCell ref="B6:O6"/>
    <mergeCell ref="B10:O11"/>
    <mergeCell ref="B14:O14"/>
  </mergeCells>
  <pageMargins left="0.75" right="0.75" top="1" bottom="1" header="0.511811023622047" footer="0.511811023622047"/>
  <pageSetup paperSize="9"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A2E5E"/>
  </sheetPr>
  <dimension ref="A1:I89"/>
  <sheetViews>
    <sheetView showGridLines="0" zoomScaleNormal="100" workbookViewId="0">
      <pane xSplit="2" ySplit="9" topLeftCell="C10" activePane="bottomRight" state="frozen"/>
      <selection pane="topRight" activeCell="C1" sqref="C1"/>
      <selection pane="bottomLeft" activeCell="A10" sqref="A10"/>
      <selection pane="bottomRight"/>
    </sheetView>
  </sheetViews>
  <sheetFormatPr baseColWidth="10" defaultColWidth="8.6640625" defaultRowHeight="14.25" x14ac:dyDescent="0.45"/>
  <cols>
    <col min="1" max="1" width="2.19921875" customWidth="1"/>
    <col min="2" max="2" width="30" customWidth="1"/>
    <col min="3" max="3" width="26" customWidth="1"/>
    <col min="4" max="4" width="14" customWidth="1"/>
    <col min="5" max="6" width="18" customWidth="1"/>
    <col min="7" max="7" width="16" customWidth="1"/>
    <col min="8" max="8" width="14" customWidth="1"/>
    <col min="9" max="9" width="26" customWidth="1"/>
  </cols>
  <sheetData>
    <row r="1" spans="1:9" x14ac:dyDescent="0.45">
      <c r="A1" s="13"/>
      <c r="B1" s="13"/>
      <c r="C1" s="13"/>
      <c r="D1" s="13"/>
      <c r="E1" s="13"/>
      <c r="F1" s="13"/>
      <c r="G1" s="13"/>
      <c r="H1" s="13"/>
      <c r="I1" s="13"/>
    </row>
    <row r="2" spans="1:9" x14ac:dyDescent="0.45">
      <c r="A2" s="13"/>
      <c r="B2" s="14" t="s">
        <v>1189</v>
      </c>
      <c r="C2" s="13"/>
      <c r="D2" s="13"/>
      <c r="E2" s="13"/>
      <c r="F2" s="13"/>
      <c r="G2" s="13"/>
      <c r="H2" s="13"/>
      <c r="I2" s="13"/>
    </row>
    <row r="3" spans="1:9" ht="30" customHeight="1" x14ac:dyDescent="0.7">
      <c r="A3" s="13"/>
      <c r="B3" s="15" t="s">
        <v>35</v>
      </c>
      <c r="C3" s="13"/>
      <c r="D3" s="13"/>
      <c r="E3" s="13"/>
      <c r="F3" s="13"/>
      <c r="G3" s="13"/>
      <c r="H3" s="13"/>
      <c r="I3" s="13"/>
    </row>
    <row r="4" spans="1:9" ht="3.75" customHeight="1" x14ac:dyDescent="0.45">
      <c r="A4" s="13"/>
      <c r="B4" s="16"/>
      <c r="C4" s="16"/>
      <c r="D4" s="16"/>
      <c r="E4" s="16"/>
      <c r="F4" s="13"/>
      <c r="G4" s="13"/>
      <c r="H4" s="13"/>
      <c r="I4" s="13"/>
    </row>
    <row r="5" spans="1:9" x14ac:dyDescent="0.45">
      <c r="A5" s="13"/>
      <c r="B5" s="12" t="s">
        <v>1190</v>
      </c>
      <c r="C5" s="12"/>
      <c r="D5" s="12"/>
      <c r="E5" s="12"/>
      <c r="F5" s="12"/>
      <c r="G5" s="12"/>
      <c r="H5" s="12"/>
      <c r="I5" s="12"/>
    </row>
    <row r="6" spans="1:9" ht="19.5" customHeight="1" x14ac:dyDescent="0.45">
      <c r="A6" s="13"/>
      <c r="B6" s="11" t="s">
        <v>856</v>
      </c>
      <c r="C6" s="11"/>
      <c r="D6" s="11"/>
      <c r="E6" s="11"/>
      <c r="F6" s="11"/>
      <c r="G6" s="11"/>
      <c r="H6" s="11"/>
      <c r="I6" s="11"/>
    </row>
    <row r="7" spans="1:9" x14ac:dyDescent="0.45">
      <c r="A7" s="13"/>
      <c r="B7" s="17" t="s">
        <v>857</v>
      </c>
      <c r="C7" s="13"/>
      <c r="D7" s="13"/>
      <c r="E7" s="13"/>
      <c r="F7" s="13"/>
      <c r="G7" s="13"/>
      <c r="H7" s="13"/>
      <c r="I7" s="13"/>
    </row>
    <row r="8" spans="1:9" x14ac:dyDescent="0.45">
      <c r="A8" s="13"/>
      <c r="B8" s="13"/>
      <c r="C8" s="13"/>
      <c r="D8" s="13"/>
      <c r="E8" s="13"/>
      <c r="F8" s="13"/>
      <c r="G8" s="13"/>
      <c r="H8" s="13"/>
      <c r="I8" s="13"/>
    </row>
    <row r="9" spans="1:9" ht="27.75" customHeight="1" x14ac:dyDescent="0.45">
      <c r="B9" s="34" t="s">
        <v>1191</v>
      </c>
      <c r="C9" s="34" t="s">
        <v>1192</v>
      </c>
      <c r="D9" s="34" t="s">
        <v>867</v>
      </c>
      <c r="E9" s="34" t="s">
        <v>1193</v>
      </c>
      <c r="F9" s="34" t="s">
        <v>1194</v>
      </c>
      <c r="G9" s="34" t="s">
        <v>1195</v>
      </c>
      <c r="H9" s="34" t="s">
        <v>1196</v>
      </c>
      <c r="I9" s="34" t="s">
        <v>1197</v>
      </c>
    </row>
    <row r="10" spans="1:9" x14ac:dyDescent="0.45">
      <c r="B10" s="37" t="s">
        <v>1198</v>
      </c>
      <c r="C10" s="37"/>
      <c r="D10" s="49">
        <v>47067</v>
      </c>
      <c r="E10" s="36" t="s">
        <v>1199</v>
      </c>
      <c r="F10" s="36" t="s">
        <v>1200</v>
      </c>
      <c r="G10" s="50">
        <v>46016.120833333298</v>
      </c>
      <c r="H10" s="36" t="s">
        <v>1201</v>
      </c>
      <c r="I10" s="37" t="s">
        <v>1202</v>
      </c>
    </row>
    <row r="11" spans="1:9" ht="23.25" x14ac:dyDescent="0.45">
      <c r="B11" s="37" t="s">
        <v>1203</v>
      </c>
      <c r="C11" s="37"/>
      <c r="D11" s="49">
        <v>32530</v>
      </c>
      <c r="E11" s="36" t="s">
        <v>1199</v>
      </c>
      <c r="F11" s="36" t="s">
        <v>1204</v>
      </c>
      <c r="G11" s="50">
        <v>45952.391666666699</v>
      </c>
      <c r="H11" s="36" t="s">
        <v>1201</v>
      </c>
      <c r="I11" s="37" t="s">
        <v>1202</v>
      </c>
    </row>
    <row r="12" spans="1:9" x14ac:dyDescent="0.45">
      <c r="B12" s="37" t="s">
        <v>1205</v>
      </c>
      <c r="C12" s="37"/>
      <c r="D12" s="49">
        <v>23497</v>
      </c>
      <c r="E12" s="36" t="s">
        <v>1199</v>
      </c>
      <c r="F12" s="36" t="s">
        <v>1204</v>
      </c>
      <c r="G12" s="50">
        <v>46154.483333333301</v>
      </c>
      <c r="H12" s="36" t="s">
        <v>1201</v>
      </c>
      <c r="I12" s="37" t="s">
        <v>1202</v>
      </c>
    </row>
    <row r="13" spans="1:9" ht="23.25" x14ac:dyDescent="0.45">
      <c r="B13" s="37" t="s">
        <v>1206</v>
      </c>
      <c r="C13" s="37"/>
      <c r="D13" s="49">
        <v>14185</v>
      </c>
      <c r="E13" s="36" t="s">
        <v>1199</v>
      </c>
      <c r="F13" s="36" t="s">
        <v>1207</v>
      </c>
      <c r="G13" s="50">
        <v>45595.736111111102</v>
      </c>
      <c r="H13" s="36" t="s">
        <v>1201</v>
      </c>
      <c r="I13" s="37" t="s">
        <v>1202</v>
      </c>
    </row>
    <row r="14" spans="1:9" x14ac:dyDescent="0.45">
      <c r="B14" s="37" t="s">
        <v>1208</v>
      </c>
      <c r="C14" s="37"/>
      <c r="D14" s="49">
        <v>14123</v>
      </c>
      <c r="E14" s="36" t="s">
        <v>1199</v>
      </c>
      <c r="F14" s="36" t="s">
        <v>1207</v>
      </c>
      <c r="G14" s="50">
        <v>46062.464583333298</v>
      </c>
      <c r="H14" s="36" t="s">
        <v>1201</v>
      </c>
      <c r="I14" s="37" t="s">
        <v>1202</v>
      </c>
    </row>
    <row r="15" spans="1:9" ht="23.25" x14ac:dyDescent="0.45">
      <c r="B15" s="37" t="s">
        <v>1209</v>
      </c>
      <c r="C15" s="37"/>
      <c r="D15" s="49">
        <v>13332</v>
      </c>
      <c r="E15" s="36" t="s">
        <v>1199</v>
      </c>
      <c r="F15" s="36" t="s">
        <v>1207</v>
      </c>
      <c r="G15" s="50">
        <v>45978.3930555556</v>
      </c>
      <c r="H15" s="36" t="s">
        <v>1201</v>
      </c>
      <c r="I15" s="37" t="s">
        <v>1202</v>
      </c>
    </row>
    <row r="16" spans="1:9" ht="23.25" x14ac:dyDescent="0.45">
      <c r="B16" s="37" t="s">
        <v>1210</v>
      </c>
      <c r="C16" s="37"/>
      <c r="D16" s="49">
        <v>12327</v>
      </c>
      <c r="E16" s="36" t="s">
        <v>1199</v>
      </c>
      <c r="F16" s="36" t="s">
        <v>1200</v>
      </c>
      <c r="G16" s="50">
        <v>45798.425694444399</v>
      </c>
      <c r="H16" s="36" t="s">
        <v>1201</v>
      </c>
      <c r="I16" s="37" t="s">
        <v>1202</v>
      </c>
    </row>
    <row r="17" spans="2:9" x14ac:dyDescent="0.45">
      <c r="B17" s="37" t="s">
        <v>1211</v>
      </c>
      <c r="C17" s="37"/>
      <c r="D17" s="49">
        <v>12149</v>
      </c>
      <c r="E17" s="36" t="s">
        <v>1199</v>
      </c>
      <c r="F17" s="36" t="s">
        <v>1204</v>
      </c>
      <c r="G17" s="50">
        <v>45644.508333333302</v>
      </c>
      <c r="H17" s="36" t="s">
        <v>1201</v>
      </c>
      <c r="I17" s="37" t="s">
        <v>1202</v>
      </c>
    </row>
    <row r="18" spans="2:9" x14ac:dyDescent="0.45">
      <c r="B18" s="37" t="s">
        <v>1212</v>
      </c>
      <c r="C18" s="37"/>
      <c r="D18" s="49">
        <v>11620.43</v>
      </c>
      <c r="E18" s="36" t="s">
        <v>1199</v>
      </c>
      <c r="F18" s="36" t="s">
        <v>1213</v>
      </c>
      <c r="G18" s="50">
        <v>45468.540972222203</v>
      </c>
      <c r="H18" s="36" t="s">
        <v>1201</v>
      </c>
      <c r="I18" s="37" t="s">
        <v>1202</v>
      </c>
    </row>
    <row r="19" spans="2:9" ht="23.25" x14ac:dyDescent="0.45">
      <c r="B19" s="37" t="s">
        <v>1214</v>
      </c>
      <c r="C19" s="37"/>
      <c r="D19" s="49">
        <v>10350</v>
      </c>
      <c r="E19" s="36" t="s">
        <v>1199</v>
      </c>
      <c r="F19" s="36" t="s">
        <v>1215</v>
      </c>
      <c r="G19" s="50">
        <v>45553.6743055556</v>
      </c>
      <c r="H19" s="36" t="s">
        <v>1201</v>
      </c>
      <c r="I19" s="37" t="s">
        <v>1202</v>
      </c>
    </row>
    <row r="20" spans="2:9" ht="23.25" x14ac:dyDescent="0.45">
      <c r="B20" s="37" t="s">
        <v>1216</v>
      </c>
      <c r="C20" s="37"/>
      <c r="D20" s="49">
        <v>9514</v>
      </c>
      <c r="E20" s="36" t="s">
        <v>1199</v>
      </c>
      <c r="F20" s="36" t="s">
        <v>1217</v>
      </c>
      <c r="G20" s="50">
        <v>45584.663194444503</v>
      </c>
      <c r="H20" s="36" t="s">
        <v>1201</v>
      </c>
      <c r="I20" s="37" t="s">
        <v>1202</v>
      </c>
    </row>
    <row r="21" spans="2:9" x14ac:dyDescent="0.45">
      <c r="B21" s="37" t="s">
        <v>1218</v>
      </c>
      <c r="C21" s="37"/>
      <c r="D21" s="49">
        <v>9011</v>
      </c>
      <c r="E21" s="36" t="s">
        <v>1199</v>
      </c>
      <c r="F21" s="36" t="s">
        <v>1207</v>
      </c>
      <c r="G21" s="50">
        <v>45562.713194444397</v>
      </c>
      <c r="H21" s="36" t="s">
        <v>1201</v>
      </c>
      <c r="I21" s="37" t="s">
        <v>1202</v>
      </c>
    </row>
    <row r="22" spans="2:9" ht="23.25" x14ac:dyDescent="0.45">
      <c r="B22" s="37" t="s">
        <v>1219</v>
      </c>
      <c r="C22" s="37"/>
      <c r="D22" s="49">
        <v>8968</v>
      </c>
      <c r="E22" s="36" t="s">
        <v>1199</v>
      </c>
      <c r="F22" s="36" t="s">
        <v>1220</v>
      </c>
      <c r="G22" s="50">
        <v>45868.4284722222</v>
      </c>
      <c r="H22" s="36" t="s">
        <v>1201</v>
      </c>
      <c r="I22" s="37" t="s">
        <v>1202</v>
      </c>
    </row>
    <row r="23" spans="2:9" x14ac:dyDescent="0.45">
      <c r="B23" s="37" t="s">
        <v>1221</v>
      </c>
      <c r="C23" s="37"/>
      <c r="D23" s="49">
        <v>7991</v>
      </c>
      <c r="E23" s="36" t="s">
        <v>1199</v>
      </c>
      <c r="F23" s="36" t="s">
        <v>1207</v>
      </c>
      <c r="G23" s="50">
        <v>45693.6340277778</v>
      </c>
      <c r="H23" s="36" t="s">
        <v>1201</v>
      </c>
      <c r="I23" s="37" t="s">
        <v>1202</v>
      </c>
    </row>
    <row r="24" spans="2:9" ht="23.25" x14ac:dyDescent="0.45">
      <c r="B24" s="37" t="s">
        <v>1222</v>
      </c>
      <c r="C24" s="37"/>
      <c r="D24" s="49">
        <v>7425</v>
      </c>
      <c r="E24" s="36" t="s">
        <v>1199</v>
      </c>
      <c r="F24" s="36" t="s">
        <v>1200</v>
      </c>
      <c r="G24" s="50">
        <v>45525.907638888901</v>
      </c>
      <c r="H24" s="36" t="s">
        <v>1201</v>
      </c>
      <c r="I24" s="37" t="s">
        <v>1202</v>
      </c>
    </row>
    <row r="25" spans="2:9" x14ac:dyDescent="0.45">
      <c r="B25" s="37" t="s">
        <v>1223</v>
      </c>
      <c r="C25" s="37"/>
      <c r="D25" s="49">
        <v>7327</v>
      </c>
      <c r="E25" s="36" t="s">
        <v>1199</v>
      </c>
      <c r="F25" s="36" t="s">
        <v>1207</v>
      </c>
      <c r="G25" s="50">
        <v>45807.513888888898</v>
      </c>
      <c r="H25" s="36" t="s">
        <v>1201</v>
      </c>
      <c r="I25" s="37" t="s">
        <v>1202</v>
      </c>
    </row>
    <row r="26" spans="2:9" ht="23.25" x14ac:dyDescent="0.45">
      <c r="B26" s="37" t="s">
        <v>1224</v>
      </c>
      <c r="C26" s="37"/>
      <c r="D26" s="49">
        <v>4857</v>
      </c>
      <c r="E26" s="36" t="s">
        <v>1199</v>
      </c>
      <c r="F26" s="36" t="s">
        <v>1207</v>
      </c>
      <c r="G26" s="50">
        <v>45597.411805555603</v>
      </c>
      <c r="H26" s="36" t="s">
        <v>1201</v>
      </c>
      <c r="I26" s="37" t="s">
        <v>1202</v>
      </c>
    </row>
    <row r="27" spans="2:9" ht="23.25" x14ac:dyDescent="0.45">
      <c r="B27" s="37" t="s">
        <v>1225</v>
      </c>
      <c r="C27" s="37"/>
      <c r="D27" s="49">
        <v>3956</v>
      </c>
      <c r="E27" s="36" t="s">
        <v>1199</v>
      </c>
      <c r="F27" s="36" t="s">
        <v>1226</v>
      </c>
      <c r="G27" s="50">
        <v>46019.625</v>
      </c>
      <c r="H27" s="36" t="s">
        <v>1201</v>
      </c>
      <c r="I27" s="37" t="s">
        <v>1202</v>
      </c>
    </row>
    <row r="28" spans="2:9" x14ac:dyDescent="0.45">
      <c r="B28" s="37" t="s">
        <v>1227</v>
      </c>
      <c r="C28" s="37"/>
      <c r="D28" s="49">
        <v>3520</v>
      </c>
      <c r="E28" s="36" t="s">
        <v>1199</v>
      </c>
      <c r="F28" s="36" t="s">
        <v>1228</v>
      </c>
      <c r="G28" s="50">
        <v>46144.360416666699</v>
      </c>
      <c r="H28" s="36" t="s">
        <v>1201</v>
      </c>
      <c r="I28" s="37" t="s">
        <v>1202</v>
      </c>
    </row>
    <row r="29" spans="2:9" ht="23.25" x14ac:dyDescent="0.45">
      <c r="B29" s="37" t="s">
        <v>1229</v>
      </c>
      <c r="C29" s="37"/>
      <c r="D29" s="49">
        <v>3477</v>
      </c>
      <c r="E29" s="36" t="s">
        <v>1199</v>
      </c>
      <c r="F29" s="36" t="s">
        <v>1207</v>
      </c>
      <c r="G29" s="50">
        <v>45597.400694444397</v>
      </c>
      <c r="H29" s="36" t="s">
        <v>1201</v>
      </c>
      <c r="I29" s="37" t="s">
        <v>1202</v>
      </c>
    </row>
    <row r="30" spans="2:9" ht="23.25" x14ac:dyDescent="0.45">
      <c r="B30" s="37" t="s">
        <v>1230</v>
      </c>
      <c r="C30" s="37"/>
      <c r="D30" s="49">
        <v>2250</v>
      </c>
      <c r="E30" s="36" t="s">
        <v>1199</v>
      </c>
      <c r="F30" s="36" t="s">
        <v>1213</v>
      </c>
      <c r="G30" s="50">
        <v>46027.636805555601</v>
      </c>
      <c r="H30" s="36" t="s">
        <v>1201</v>
      </c>
      <c r="I30" s="37" t="s">
        <v>1202</v>
      </c>
    </row>
    <row r="31" spans="2:9" ht="23.25" x14ac:dyDescent="0.45">
      <c r="B31" s="37" t="s">
        <v>1231</v>
      </c>
      <c r="C31" s="37"/>
      <c r="D31" s="49">
        <v>2200</v>
      </c>
      <c r="E31" s="36" t="s">
        <v>1199</v>
      </c>
      <c r="F31" s="36" t="s">
        <v>1232</v>
      </c>
      <c r="G31" s="50">
        <v>46094.443055555603</v>
      </c>
      <c r="H31" s="36" t="s">
        <v>1201</v>
      </c>
      <c r="I31" s="37" t="s">
        <v>1202</v>
      </c>
    </row>
    <row r="32" spans="2:9" x14ac:dyDescent="0.45">
      <c r="B32" s="37" t="s">
        <v>1233</v>
      </c>
      <c r="C32" s="37"/>
      <c r="D32" s="49">
        <v>2103</v>
      </c>
      <c r="E32" s="36" t="s">
        <v>1234</v>
      </c>
      <c r="F32" s="36" t="s">
        <v>1213</v>
      </c>
      <c r="G32" s="50">
        <v>46104.474999999999</v>
      </c>
      <c r="H32" s="36" t="s">
        <v>1201</v>
      </c>
      <c r="I32" s="37" t="s">
        <v>1202</v>
      </c>
    </row>
    <row r="33" spans="2:9" ht="23.25" x14ac:dyDescent="0.45">
      <c r="B33" s="37" t="s">
        <v>1235</v>
      </c>
      <c r="C33" s="37"/>
      <c r="D33" s="49">
        <v>1682</v>
      </c>
      <c r="E33" s="36" t="s">
        <v>1234</v>
      </c>
      <c r="F33" s="36" t="s">
        <v>1213</v>
      </c>
      <c r="G33" s="50">
        <v>45826.731249999997</v>
      </c>
      <c r="H33" s="36" t="s">
        <v>1201</v>
      </c>
      <c r="I33" s="37" t="s">
        <v>1202</v>
      </c>
    </row>
    <row r="34" spans="2:9" ht="23.25" x14ac:dyDescent="0.45">
      <c r="B34" s="37" t="s">
        <v>1236</v>
      </c>
      <c r="C34" s="37"/>
      <c r="D34" s="49">
        <v>1682</v>
      </c>
      <c r="E34" s="36" t="s">
        <v>1234</v>
      </c>
      <c r="F34" s="36" t="s">
        <v>1213</v>
      </c>
      <c r="G34" s="50">
        <v>45826.731249999997</v>
      </c>
      <c r="H34" s="36" t="s">
        <v>1201</v>
      </c>
      <c r="I34" s="37" t="s">
        <v>1202</v>
      </c>
    </row>
    <row r="35" spans="2:9" ht="23.25" x14ac:dyDescent="0.45">
      <c r="B35" s="37" t="s">
        <v>1237</v>
      </c>
      <c r="C35" s="37"/>
      <c r="D35" s="49">
        <v>1599</v>
      </c>
      <c r="E35" s="36" t="s">
        <v>1234</v>
      </c>
      <c r="F35" s="36" t="s">
        <v>1213</v>
      </c>
      <c r="G35" s="50">
        <v>45826.731249999997</v>
      </c>
      <c r="H35" s="36" t="s">
        <v>1201</v>
      </c>
      <c r="I35" s="37" t="s">
        <v>1202</v>
      </c>
    </row>
    <row r="36" spans="2:9" x14ac:dyDescent="0.45">
      <c r="B36" s="37" t="s">
        <v>1238</v>
      </c>
      <c r="C36" s="37"/>
      <c r="D36" s="49">
        <v>1415</v>
      </c>
      <c r="E36" s="36" t="s">
        <v>1234</v>
      </c>
      <c r="F36" s="36" t="s">
        <v>1228</v>
      </c>
      <c r="G36" s="50">
        <v>45826.731249999997</v>
      </c>
      <c r="H36" s="36" t="s">
        <v>1201</v>
      </c>
      <c r="I36" s="37" t="s">
        <v>1202</v>
      </c>
    </row>
    <row r="37" spans="2:9" x14ac:dyDescent="0.45">
      <c r="B37" s="37" t="s">
        <v>1239</v>
      </c>
      <c r="C37" s="37"/>
      <c r="D37" s="49">
        <v>1349</v>
      </c>
      <c r="E37" s="36" t="s">
        <v>1234</v>
      </c>
      <c r="F37" s="36" t="s">
        <v>1213</v>
      </c>
      <c r="G37" s="50">
        <v>46027.645138888904</v>
      </c>
      <c r="H37" s="36" t="s">
        <v>1201</v>
      </c>
      <c r="I37" s="37" t="s">
        <v>1202</v>
      </c>
    </row>
    <row r="38" spans="2:9" ht="23.25" x14ac:dyDescent="0.45">
      <c r="B38" s="37" t="s">
        <v>1240</v>
      </c>
      <c r="C38" s="37"/>
      <c r="D38" s="49">
        <v>1339</v>
      </c>
      <c r="E38" s="36" t="s">
        <v>1234</v>
      </c>
      <c r="F38" s="36" t="s">
        <v>1213</v>
      </c>
      <c r="G38" s="50">
        <v>45826.731249999997</v>
      </c>
      <c r="H38" s="36" t="s">
        <v>1201</v>
      </c>
      <c r="I38" s="37" t="s">
        <v>1202</v>
      </c>
    </row>
    <row r="39" spans="2:9" ht="23.25" x14ac:dyDescent="0.45">
      <c r="B39" s="37" t="s">
        <v>1241</v>
      </c>
      <c r="C39" s="37"/>
      <c r="D39" s="49">
        <v>1275</v>
      </c>
      <c r="E39" s="36" t="s">
        <v>1234</v>
      </c>
      <c r="F39" s="36" t="s">
        <v>1242</v>
      </c>
      <c r="G39" s="50">
        <v>45826.731249999997</v>
      </c>
      <c r="H39" s="36" t="s">
        <v>1201</v>
      </c>
      <c r="I39" s="37" t="s">
        <v>1202</v>
      </c>
    </row>
    <row r="40" spans="2:9" ht="23.25" x14ac:dyDescent="0.45">
      <c r="B40" s="37" t="s">
        <v>1243</v>
      </c>
      <c r="C40" s="37"/>
      <c r="D40" s="49">
        <v>1275</v>
      </c>
      <c r="E40" s="36" t="s">
        <v>1234</v>
      </c>
      <c r="F40" s="36" t="s">
        <v>1242</v>
      </c>
      <c r="G40" s="50">
        <v>45826.731249999997</v>
      </c>
      <c r="H40" s="36" t="s">
        <v>1201</v>
      </c>
      <c r="I40" s="37" t="s">
        <v>1202</v>
      </c>
    </row>
    <row r="41" spans="2:9" ht="23.25" x14ac:dyDescent="0.45">
      <c r="B41" s="37" t="s">
        <v>1244</v>
      </c>
      <c r="C41" s="37"/>
      <c r="D41" s="49">
        <v>1262</v>
      </c>
      <c r="E41" s="36" t="s">
        <v>1234</v>
      </c>
      <c r="F41" s="36" t="s">
        <v>1213</v>
      </c>
      <c r="G41" s="50">
        <v>45826.731249999997</v>
      </c>
      <c r="H41" s="36" t="s">
        <v>1201</v>
      </c>
      <c r="I41" s="37" t="s">
        <v>1202</v>
      </c>
    </row>
    <row r="42" spans="2:9" ht="23.25" x14ac:dyDescent="0.45">
      <c r="B42" s="37" t="s">
        <v>1245</v>
      </c>
      <c r="C42" s="37"/>
      <c r="D42" s="49">
        <v>1235</v>
      </c>
      <c r="E42" s="36" t="s">
        <v>1234</v>
      </c>
      <c r="F42" s="36" t="s">
        <v>1213</v>
      </c>
      <c r="G42" s="50">
        <v>45826.731249999997</v>
      </c>
      <c r="H42" s="36" t="s">
        <v>1201</v>
      </c>
      <c r="I42" s="37" t="s">
        <v>1202</v>
      </c>
    </row>
    <row r="43" spans="2:9" ht="23.25" x14ac:dyDescent="0.45">
      <c r="B43" s="37" t="s">
        <v>1246</v>
      </c>
      <c r="C43" s="37"/>
      <c r="D43" s="49">
        <v>1200</v>
      </c>
      <c r="E43" s="36" t="s">
        <v>1234</v>
      </c>
      <c r="F43" s="36"/>
      <c r="G43" s="50">
        <v>45826.731249999997</v>
      </c>
      <c r="H43" s="36" t="s">
        <v>1201</v>
      </c>
      <c r="I43" s="37" t="s">
        <v>1202</v>
      </c>
    </row>
    <row r="44" spans="2:9" x14ac:dyDescent="0.45">
      <c r="B44" s="37" t="s">
        <v>1247</v>
      </c>
      <c r="C44" s="37"/>
      <c r="D44" s="49">
        <v>1169</v>
      </c>
      <c r="E44" s="36" t="s">
        <v>1234</v>
      </c>
      <c r="F44" s="36" t="s">
        <v>1248</v>
      </c>
      <c r="G44" s="50">
        <v>45826.731249999997</v>
      </c>
      <c r="H44" s="36" t="s">
        <v>1201</v>
      </c>
      <c r="I44" s="37" t="s">
        <v>1202</v>
      </c>
    </row>
    <row r="45" spans="2:9" ht="23.25" x14ac:dyDescent="0.45">
      <c r="B45" s="37" t="s">
        <v>1249</v>
      </c>
      <c r="C45" s="37"/>
      <c r="D45" s="49">
        <v>1128</v>
      </c>
      <c r="E45" s="36" t="s">
        <v>1234</v>
      </c>
      <c r="F45" s="36" t="s">
        <v>1213</v>
      </c>
      <c r="G45" s="50">
        <v>45826.731249999997</v>
      </c>
      <c r="H45" s="36" t="s">
        <v>1201</v>
      </c>
      <c r="I45" s="37" t="s">
        <v>1202</v>
      </c>
    </row>
    <row r="46" spans="2:9" ht="23.25" x14ac:dyDescent="0.45">
      <c r="B46" s="37" t="s">
        <v>1250</v>
      </c>
      <c r="C46" s="37"/>
      <c r="D46" s="49">
        <v>1066</v>
      </c>
      <c r="E46" s="36" t="s">
        <v>1234</v>
      </c>
      <c r="F46" s="36" t="s">
        <v>1213</v>
      </c>
      <c r="G46" s="50">
        <v>45826.731249999997</v>
      </c>
      <c r="H46" s="36" t="s">
        <v>1201</v>
      </c>
      <c r="I46" s="37" t="s">
        <v>1202</v>
      </c>
    </row>
    <row r="47" spans="2:9" ht="23.25" x14ac:dyDescent="0.45">
      <c r="B47" s="37" t="s">
        <v>1251</v>
      </c>
      <c r="C47" s="37"/>
      <c r="D47" s="49">
        <v>1066</v>
      </c>
      <c r="E47" s="36" t="s">
        <v>1234</v>
      </c>
      <c r="F47" s="36" t="s">
        <v>1213</v>
      </c>
      <c r="G47" s="50">
        <v>45826.731249999997</v>
      </c>
      <c r="H47" s="36" t="s">
        <v>1201</v>
      </c>
      <c r="I47" s="37" t="s">
        <v>1202</v>
      </c>
    </row>
    <row r="48" spans="2:9" ht="23.25" x14ac:dyDescent="0.45">
      <c r="B48" s="37" t="s">
        <v>1252</v>
      </c>
      <c r="C48" s="37"/>
      <c r="D48" s="49">
        <v>1052</v>
      </c>
      <c r="E48" s="36" t="s">
        <v>1234</v>
      </c>
      <c r="F48" s="36" t="s">
        <v>1213</v>
      </c>
      <c r="G48" s="50">
        <v>45826.731249999997</v>
      </c>
      <c r="H48" s="36" t="s">
        <v>1201</v>
      </c>
      <c r="I48" s="37" t="s">
        <v>1202</v>
      </c>
    </row>
    <row r="49" spans="2:9" x14ac:dyDescent="0.45">
      <c r="B49" s="37" t="s">
        <v>1253</v>
      </c>
      <c r="C49" s="37"/>
      <c r="D49" s="49">
        <v>1010</v>
      </c>
      <c r="E49" s="36" t="s">
        <v>1234</v>
      </c>
      <c r="F49" s="36" t="s">
        <v>1228</v>
      </c>
      <c r="G49" s="50">
        <v>45826.731249999997</v>
      </c>
      <c r="H49" s="36" t="s">
        <v>1201</v>
      </c>
      <c r="I49" s="37" t="s">
        <v>1202</v>
      </c>
    </row>
    <row r="50" spans="2:9" x14ac:dyDescent="0.45">
      <c r="B50" s="37" t="s">
        <v>1254</v>
      </c>
      <c r="C50" s="37"/>
      <c r="D50" s="49">
        <v>934</v>
      </c>
      <c r="E50" s="36" t="s">
        <v>1234</v>
      </c>
      <c r="F50" s="36" t="s">
        <v>1213</v>
      </c>
      <c r="G50" s="50">
        <v>45769.202083333301</v>
      </c>
      <c r="H50" s="36" t="s">
        <v>1201</v>
      </c>
      <c r="I50" s="37" t="s">
        <v>1202</v>
      </c>
    </row>
    <row r="51" spans="2:9" ht="23.25" x14ac:dyDescent="0.45">
      <c r="B51" s="37" t="s">
        <v>1255</v>
      </c>
      <c r="C51" s="37"/>
      <c r="D51" s="49">
        <v>910</v>
      </c>
      <c r="E51" s="36" t="s">
        <v>1234</v>
      </c>
      <c r="F51" s="36" t="s">
        <v>1213</v>
      </c>
      <c r="G51" s="50">
        <v>45826.731249999997</v>
      </c>
      <c r="H51" s="36" t="s">
        <v>1201</v>
      </c>
      <c r="I51" s="37" t="s">
        <v>1202</v>
      </c>
    </row>
    <row r="52" spans="2:9" x14ac:dyDescent="0.45">
      <c r="B52" s="37" t="s">
        <v>1256</v>
      </c>
      <c r="C52" s="37"/>
      <c r="D52" s="49">
        <v>908</v>
      </c>
      <c r="E52" s="36" t="s">
        <v>1234</v>
      </c>
      <c r="F52" s="36" t="s">
        <v>1213</v>
      </c>
      <c r="G52" s="50">
        <v>45826.731249999997</v>
      </c>
      <c r="H52" s="36" t="s">
        <v>1201</v>
      </c>
      <c r="I52" s="37" t="s">
        <v>1202</v>
      </c>
    </row>
    <row r="53" spans="2:9" ht="23.25" x14ac:dyDescent="0.45">
      <c r="B53" s="37" t="s">
        <v>1257</v>
      </c>
      <c r="C53" s="37"/>
      <c r="D53" s="49">
        <v>718.5</v>
      </c>
      <c r="E53" s="36" t="s">
        <v>1234</v>
      </c>
      <c r="F53" s="36" t="s">
        <v>1228</v>
      </c>
      <c r="G53" s="50">
        <v>45646.672222222202</v>
      </c>
      <c r="H53" s="36" t="s">
        <v>1201</v>
      </c>
      <c r="I53" s="37" t="s">
        <v>1202</v>
      </c>
    </row>
    <row r="54" spans="2:9" ht="23.25" x14ac:dyDescent="0.45">
      <c r="B54" s="37" t="s">
        <v>1258</v>
      </c>
      <c r="C54" s="37"/>
      <c r="D54" s="49">
        <v>718.5</v>
      </c>
      <c r="E54" s="36" t="s">
        <v>1199</v>
      </c>
      <c r="F54" s="36" t="s">
        <v>1259</v>
      </c>
      <c r="G54" s="50">
        <v>45553.6743055556</v>
      </c>
      <c r="H54" s="36" t="s">
        <v>1201</v>
      </c>
      <c r="I54" s="37" t="s">
        <v>1202</v>
      </c>
    </row>
    <row r="55" spans="2:9" ht="23.25" x14ac:dyDescent="0.45">
      <c r="B55" s="37" t="s">
        <v>1260</v>
      </c>
      <c r="C55" s="37"/>
      <c r="D55" s="49">
        <v>604</v>
      </c>
      <c r="E55" s="36" t="s">
        <v>1234</v>
      </c>
      <c r="F55" s="36" t="s">
        <v>1213</v>
      </c>
      <c r="G55" s="50">
        <v>45826.731249999997</v>
      </c>
      <c r="H55" s="36" t="s">
        <v>1201</v>
      </c>
      <c r="I55" s="37" t="s">
        <v>1202</v>
      </c>
    </row>
    <row r="56" spans="2:9" ht="23.25" x14ac:dyDescent="0.45">
      <c r="B56" s="37" t="s">
        <v>1261</v>
      </c>
      <c r="C56" s="37"/>
      <c r="D56" s="49">
        <v>580</v>
      </c>
      <c r="E56" s="36" t="s">
        <v>1234</v>
      </c>
      <c r="F56" s="36" t="s">
        <v>1213</v>
      </c>
      <c r="G56" s="50">
        <v>45826.731249999997</v>
      </c>
      <c r="H56" s="36" t="s">
        <v>1201</v>
      </c>
      <c r="I56" s="37" t="s">
        <v>1202</v>
      </c>
    </row>
    <row r="57" spans="2:9" ht="23.25" x14ac:dyDescent="0.45">
      <c r="B57" s="37" t="s">
        <v>1262</v>
      </c>
      <c r="C57" s="37"/>
      <c r="D57" s="49">
        <v>564</v>
      </c>
      <c r="E57" s="36" t="s">
        <v>1234</v>
      </c>
      <c r="F57" s="36" t="s">
        <v>1213</v>
      </c>
      <c r="G57" s="50">
        <v>45826.731249999997</v>
      </c>
      <c r="H57" s="36" t="s">
        <v>1201</v>
      </c>
      <c r="I57" s="37" t="s">
        <v>1202</v>
      </c>
    </row>
    <row r="58" spans="2:9" ht="23.25" x14ac:dyDescent="0.45">
      <c r="B58" s="37" t="s">
        <v>1263</v>
      </c>
      <c r="C58" s="37"/>
      <c r="D58" s="49">
        <v>564</v>
      </c>
      <c r="E58" s="36" t="s">
        <v>1234</v>
      </c>
      <c r="F58" s="36" t="s">
        <v>1213</v>
      </c>
      <c r="G58" s="50">
        <v>45826.731249999997</v>
      </c>
      <c r="H58" s="36" t="s">
        <v>1201</v>
      </c>
      <c r="I58" s="37" t="s">
        <v>1202</v>
      </c>
    </row>
    <row r="59" spans="2:9" ht="23.25" x14ac:dyDescent="0.45">
      <c r="B59" s="37" t="s">
        <v>1264</v>
      </c>
      <c r="C59" s="37"/>
      <c r="D59" s="49">
        <v>562</v>
      </c>
      <c r="E59" s="36" t="s">
        <v>1234</v>
      </c>
      <c r="F59" s="36" t="s">
        <v>1213</v>
      </c>
      <c r="G59" s="50">
        <v>45826.731249999997</v>
      </c>
      <c r="H59" s="36" t="s">
        <v>1201</v>
      </c>
      <c r="I59" s="37" t="s">
        <v>1202</v>
      </c>
    </row>
    <row r="60" spans="2:9" x14ac:dyDescent="0.45">
      <c r="B60" s="37" t="s">
        <v>1265</v>
      </c>
      <c r="C60" s="37"/>
      <c r="D60" s="49">
        <v>550</v>
      </c>
      <c r="E60" s="36" t="s">
        <v>1234</v>
      </c>
      <c r="F60" s="36" t="s">
        <v>1213</v>
      </c>
      <c r="G60" s="50">
        <v>45826.731249999997</v>
      </c>
      <c r="H60" s="36" t="s">
        <v>1201</v>
      </c>
      <c r="I60" s="37" t="s">
        <v>1202</v>
      </c>
    </row>
    <row r="61" spans="2:9" x14ac:dyDescent="0.45">
      <c r="B61" s="37" t="s">
        <v>1266</v>
      </c>
      <c r="C61" s="37"/>
      <c r="D61" s="49">
        <v>530</v>
      </c>
      <c r="E61" s="36" t="s">
        <v>1234</v>
      </c>
      <c r="F61" s="36" t="s">
        <v>1213</v>
      </c>
      <c r="G61" s="50">
        <v>45826.731249999997</v>
      </c>
      <c r="H61" s="36" t="s">
        <v>1201</v>
      </c>
      <c r="I61" s="37" t="s">
        <v>1202</v>
      </c>
    </row>
    <row r="62" spans="2:9" ht="23.25" x14ac:dyDescent="0.45">
      <c r="B62" s="37" t="s">
        <v>1267</v>
      </c>
      <c r="C62" s="37"/>
      <c r="D62" s="49">
        <v>526</v>
      </c>
      <c r="E62" s="36" t="s">
        <v>1234</v>
      </c>
      <c r="F62" s="36" t="s">
        <v>1213</v>
      </c>
      <c r="G62" s="50">
        <v>45826.731249999997</v>
      </c>
      <c r="H62" s="36" t="s">
        <v>1201</v>
      </c>
      <c r="I62" s="37" t="s">
        <v>1202</v>
      </c>
    </row>
    <row r="63" spans="2:9" ht="23.25" x14ac:dyDescent="0.45">
      <c r="B63" s="37" t="s">
        <v>1268</v>
      </c>
      <c r="C63" s="37"/>
      <c r="D63" s="49">
        <v>526</v>
      </c>
      <c r="E63" s="36" t="s">
        <v>1234</v>
      </c>
      <c r="F63" s="36" t="s">
        <v>1213</v>
      </c>
      <c r="G63" s="50">
        <v>45826.731249999997</v>
      </c>
      <c r="H63" s="36" t="s">
        <v>1201</v>
      </c>
      <c r="I63" s="37" t="s">
        <v>1202</v>
      </c>
    </row>
    <row r="64" spans="2:9" x14ac:dyDescent="0.45">
      <c r="B64" s="37" t="s">
        <v>1269</v>
      </c>
      <c r="C64" s="37"/>
      <c r="D64" s="49">
        <v>502</v>
      </c>
      <c r="E64" s="36" t="s">
        <v>1234</v>
      </c>
      <c r="F64" s="36" t="s">
        <v>1213</v>
      </c>
      <c r="G64" s="50">
        <v>45826.731249999997</v>
      </c>
      <c r="H64" s="36" t="s">
        <v>1201</v>
      </c>
      <c r="I64" s="37" t="s">
        <v>1202</v>
      </c>
    </row>
    <row r="65" spans="2:9" ht="23.25" x14ac:dyDescent="0.45">
      <c r="B65" s="37" t="s">
        <v>1270</v>
      </c>
      <c r="C65" s="37"/>
      <c r="D65" s="49">
        <v>496</v>
      </c>
      <c r="E65" s="36" t="s">
        <v>1234</v>
      </c>
      <c r="F65" s="36" t="s">
        <v>1213</v>
      </c>
      <c r="G65" s="50">
        <v>45826.731249999997</v>
      </c>
      <c r="H65" s="36" t="s">
        <v>1201</v>
      </c>
      <c r="I65" s="37" t="s">
        <v>1202</v>
      </c>
    </row>
    <row r="66" spans="2:9" ht="23.25" x14ac:dyDescent="0.45">
      <c r="B66" s="37" t="s">
        <v>1271</v>
      </c>
      <c r="C66" s="37"/>
      <c r="D66" s="49">
        <v>496</v>
      </c>
      <c r="E66" s="36" t="s">
        <v>1234</v>
      </c>
      <c r="F66" s="36" t="s">
        <v>1213</v>
      </c>
      <c r="G66" s="50">
        <v>45826.731249999997</v>
      </c>
      <c r="H66" s="36" t="s">
        <v>1201</v>
      </c>
      <c r="I66" s="37" t="s">
        <v>1202</v>
      </c>
    </row>
    <row r="67" spans="2:9" x14ac:dyDescent="0.45">
      <c r="B67" s="37" t="s">
        <v>1272</v>
      </c>
      <c r="C67" s="37"/>
      <c r="D67" s="49">
        <v>480</v>
      </c>
      <c r="E67" s="36" t="s">
        <v>1234</v>
      </c>
      <c r="F67" s="36" t="s">
        <v>1213</v>
      </c>
      <c r="G67" s="50">
        <v>45826.731249999997</v>
      </c>
      <c r="H67" s="36" t="s">
        <v>1201</v>
      </c>
      <c r="I67" s="37" t="s">
        <v>1202</v>
      </c>
    </row>
    <row r="68" spans="2:9" ht="23.25" x14ac:dyDescent="0.45">
      <c r="B68" s="37" t="s">
        <v>1273</v>
      </c>
      <c r="C68" s="37"/>
      <c r="D68" s="49">
        <v>434</v>
      </c>
      <c r="E68" s="36" t="s">
        <v>1234</v>
      </c>
      <c r="F68" s="36" t="s">
        <v>1213</v>
      </c>
      <c r="G68" s="50">
        <v>45826.731249999997</v>
      </c>
      <c r="H68" s="36" t="s">
        <v>1201</v>
      </c>
      <c r="I68" s="37" t="s">
        <v>1202</v>
      </c>
    </row>
    <row r="69" spans="2:9" ht="23.25" x14ac:dyDescent="0.45">
      <c r="B69" s="37" t="s">
        <v>1274</v>
      </c>
      <c r="C69" s="37"/>
      <c r="D69" s="49">
        <v>310</v>
      </c>
      <c r="E69" s="36" t="s">
        <v>1234</v>
      </c>
      <c r="F69" s="36" t="s">
        <v>1213</v>
      </c>
      <c r="G69" s="50">
        <v>46121.498611111099</v>
      </c>
      <c r="H69" s="36" t="s">
        <v>1201</v>
      </c>
      <c r="I69" s="37" t="s">
        <v>1202</v>
      </c>
    </row>
    <row r="70" spans="2:9" ht="23.25" x14ac:dyDescent="0.45">
      <c r="B70" s="37" t="s">
        <v>1275</v>
      </c>
      <c r="C70" s="37"/>
      <c r="D70" s="49">
        <v>300</v>
      </c>
      <c r="E70" s="36" t="s">
        <v>1234</v>
      </c>
      <c r="F70" s="36" t="s">
        <v>1213</v>
      </c>
      <c r="G70" s="50">
        <v>45826.731249999997</v>
      </c>
      <c r="H70" s="36" t="s">
        <v>1201</v>
      </c>
      <c r="I70" s="37" t="s">
        <v>1202</v>
      </c>
    </row>
    <row r="71" spans="2:9" ht="23.25" x14ac:dyDescent="0.45">
      <c r="B71" s="37" t="s">
        <v>1276</v>
      </c>
      <c r="C71" s="37"/>
      <c r="D71" s="49">
        <v>280</v>
      </c>
      <c r="E71" s="36" t="s">
        <v>1234</v>
      </c>
      <c r="F71" s="36" t="s">
        <v>1277</v>
      </c>
      <c r="G71" s="50">
        <v>45826.731249999997</v>
      </c>
      <c r="H71" s="36" t="s">
        <v>1201</v>
      </c>
      <c r="I71" s="37" t="s">
        <v>1202</v>
      </c>
    </row>
    <row r="72" spans="2:9" ht="23.25" x14ac:dyDescent="0.45">
      <c r="B72" s="37" t="s">
        <v>1278</v>
      </c>
      <c r="C72" s="37"/>
      <c r="D72" s="49">
        <v>280</v>
      </c>
      <c r="E72" s="36" t="s">
        <v>1234</v>
      </c>
      <c r="F72" s="36" t="s">
        <v>1213</v>
      </c>
      <c r="G72" s="50">
        <v>45826.731249999997</v>
      </c>
      <c r="H72" s="36" t="s">
        <v>1201</v>
      </c>
      <c r="I72" s="37" t="s">
        <v>1202</v>
      </c>
    </row>
    <row r="73" spans="2:9" ht="23.25" x14ac:dyDescent="0.45">
      <c r="B73" s="37" t="s">
        <v>1279</v>
      </c>
      <c r="C73" s="37"/>
      <c r="D73" s="49">
        <v>280</v>
      </c>
      <c r="E73" s="36" t="s">
        <v>1234</v>
      </c>
      <c r="F73" s="36" t="s">
        <v>1277</v>
      </c>
      <c r="G73" s="50">
        <v>45826.731249999997</v>
      </c>
      <c r="H73" s="36" t="s">
        <v>1201</v>
      </c>
      <c r="I73" s="37" t="s">
        <v>1202</v>
      </c>
    </row>
    <row r="74" spans="2:9" ht="23.25" x14ac:dyDescent="0.45">
      <c r="B74" s="37" t="s">
        <v>1280</v>
      </c>
      <c r="C74" s="37"/>
      <c r="D74" s="49">
        <v>260</v>
      </c>
      <c r="E74" s="36" t="s">
        <v>1234</v>
      </c>
      <c r="F74" s="36" t="s">
        <v>1213</v>
      </c>
      <c r="G74" s="50">
        <v>46073.737500000003</v>
      </c>
      <c r="H74" s="36" t="s">
        <v>1201</v>
      </c>
      <c r="I74" s="37" t="s">
        <v>1202</v>
      </c>
    </row>
    <row r="75" spans="2:9" ht="23.25" x14ac:dyDescent="0.45">
      <c r="B75" s="37" t="s">
        <v>1281</v>
      </c>
      <c r="C75" s="37"/>
      <c r="D75" s="49">
        <v>155</v>
      </c>
      <c r="E75" s="36" t="s">
        <v>1234</v>
      </c>
      <c r="F75" s="36" t="s">
        <v>1213</v>
      </c>
      <c r="G75" s="50">
        <v>46136.708333333299</v>
      </c>
      <c r="H75" s="36" t="s">
        <v>1201</v>
      </c>
      <c r="I75" s="37" t="s">
        <v>1202</v>
      </c>
    </row>
    <row r="76" spans="2:9" ht="23.25" x14ac:dyDescent="0.45">
      <c r="B76" s="37" t="s">
        <v>1282</v>
      </c>
      <c r="C76" s="37"/>
      <c r="D76" s="49">
        <v>155</v>
      </c>
      <c r="E76" s="36" t="s">
        <v>1234</v>
      </c>
      <c r="F76" s="36" t="s">
        <v>1213</v>
      </c>
      <c r="G76" s="50">
        <v>46153.623611111099</v>
      </c>
      <c r="H76" s="36" t="s">
        <v>1201</v>
      </c>
      <c r="I76" s="37" t="s">
        <v>1202</v>
      </c>
    </row>
    <row r="77" spans="2:9" x14ac:dyDescent="0.45">
      <c r="B77" s="37" t="s">
        <v>1283</v>
      </c>
      <c r="C77" s="37"/>
      <c r="D77" s="49">
        <v>130</v>
      </c>
      <c r="E77" s="36" t="s">
        <v>1234</v>
      </c>
      <c r="F77" s="36" t="s">
        <v>1284</v>
      </c>
      <c r="G77" s="50">
        <v>45826.731249999997</v>
      </c>
      <c r="H77" s="36" t="s">
        <v>1201</v>
      </c>
      <c r="I77" s="37" t="s">
        <v>1202</v>
      </c>
    </row>
    <row r="78" spans="2:9" x14ac:dyDescent="0.45">
      <c r="B78" s="37" t="s">
        <v>1285</v>
      </c>
      <c r="C78" s="37"/>
      <c r="D78" s="49">
        <v>130</v>
      </c>
      <c r="E78" s="36" t="s">
        <v>1234</v>
      </c>
      <c r="F78" s="36" t="s">
        <v>1284</v>
      </c>
      <c r="G78" s="50">
        <v>45826.731249999997</v>
      </c>
      <c r="H78" s="36" t="s">
        <v>1201</v>
      </c>
      <c r="I78" s="37" t="s">
        <v>1202</v>
      </c>
    </row>
    <row r="79" spans="2:9" x14ac:dyDescent="0.45">
      <c r="B79" s="37" t="s">
        <v>1286</v>
      </c>
      <c r="C79" s="37"/>
      <c r="D79" s="49">
        <v>130</v>
      </c>
      <c r="E79" s="36" t="s">
        <v>1234</v>
      </c>
      <c r="F79" s="36" t="s">
        <v>1213</v>
      </c>
      <c r="G79" s="50">
        <v>45826.731249999997</v>
      </c>
      <c r="H79" s="36" t="s">
        <v>1201</v>
      </c>
      <c r="I79" s="37" t="s">
        <v>1202</v>
      </c>
    </row>
    <row r="80" spans="2:9" x14ac:dyDescent="0.45">
      <c r="B80" s="37" t="s">
        <v>1287</v>
      </c>
      <c r="C80" s="37"/>
      <c r="D80" s="49">
        <v>130</v>
      </c>
      <c r="E80" s="36" t="s">
        <v>1234</v>
      </c>
      <c r="F80" s="36" t="s">
        <v>1284</v>
      </c>
      <c r="G80" s="50">
        <v>45826.731249999997</v>
      </c>
      <c r="H80" s="36" t="s">
        <v>1201</v>
      </c>
      <c r="I80" s="37" t="s">
        <v>1202</v>
      </c>
    </row>
    <row r="81" spans="2:9" ht="23.25" x14ac:dyDescent="0.45">
      <c r="B81" s="37" t="s">
        <v>1288</v>
      </c>
      <c r="C81" s="37"/>
      <c r="D81" s="49">
        <v>70</v>
      </c>
      <c r="E81" s="36" t="s">
        <v>1234</v>
      </c>
      <c r="F81" s="36"/>
      <c r="G81" s="50">
        <v>45628.6069444444</v>
      </c>
      <c r="H81" s="36" t="s">
        <v>1201</v>
      </c>
      <c r="I81" s="37" t="s">
        <v>1202</v>
      </c>
    </row>
    <row r="82" spans="2:9" x14ac:dyDescent="0.45">
      <c r="B82" s="37" t="s">
        <v>1289</v>
      </c>
      <c r="C82" s="37"/>
      <c r="D82" s="49">
        <v>0</v>
      </c>
      <c r="E82" s="36" t="s">
        <v>1234</v>
      </c>
      <c r="F82" s="36"/>
      <c r="G82" s="50">
        <v>45826.731249999997</v>
      </c>
      <c r="H82" s="36" t="s">
        <v>1201</v>
      </c>
      <c r="I82" s="37" t="s">
        <v>1202</v>
      </c>
    </row>
    <row r="83" spans="2:9" x14ac:dyDescent="0.45">
      <c r="B83" s="37" t="s">
        <v>1290</v>
      </c>
      <c r="C83" s="37"/>
      <c r="D83" s="49">
        <v>0</v>
      </c>
      <c r="E83" s="36" t="s">
        <v>1234</v>
      </c>
      <c r="F83" s="36"/>
      <c r="G83" s="50">
        <v>45747.334027777797</v>
      </c>
      <c r="H83" s="36" t="s">
        <v>1201</v>
      </c>
      <c r="I83" s="37" t="s">
        <v>1202</v>
      </c>
    </row>
    <row r="84" spans="2:9" x14ac:dyDescent="0.45">
      <c r="B84" s="37" t="s">
        <v>1291</v>
      </c>
      <c r="C84" s="37"/>
      <c r="D84" s="49">
        <v>0</v>
      </c>
      <c r="E84" s="36" t="s">
        <v>1234</v>
      </c>
      <c r="F84" s="36"/>
      <c r="G84" s="50">
        <v>45747.335416666698</v>
      </c>
      <c r="H84" s="36" t="s">
        <v>1201</v>
      </c>
      <c r="I84" s="37" t="s">
        <v>1202</v>
      </c>
    </row>
    <row r="85" spans="2:9" x14ac:dyDescent="0.45">
      <c r="B85" s="37" t="s">
        <v>1292</v>
      </c>
      <c r="C85" s="37"/>
      <c r="D85" s="49">
        <v>0</v>
      </c>
      <c r="E85" s="36" t="s">
        <v>1234</v>
      </c>
      <c r="F85" s="36"/>
      <c r="G85" s="50">
        <v>45747.337500000001</v>
      </c>
      <c r="H85" s="36" t="s">
        <v>1201</v>
      </c>
      <c r="I85" s="37" t="s">
        <v>1202</v>
      </c>
    </row>
    <row r="86" spans="2:9" x14ac:dyDescent="0.45">
      <c r="B86" s="45" t="s">
        <v>1293</v>
      </c>
      <c r="D86" s="47">
        <f>SUM(D10:D85)</f>
        <v>299796.43</v>
      </c>
    </row>
    <row r="89" spans="2:9" x14ac:dyDescent="0.45">
      <c r="B89" s="5" t="s">
        <v>64</v>
      </c>
      <c r="C89" s="5"/>
      <c r="D89" s="5"/>
      <c r="E89" s="5"/>
      <c r="F89" s="5"/>
      <c r="G89" s="5"/>
      <c r="H89" s="5"/>
      <c r="I89" s="5"/>
    </row>
  </sheetData>
  <autoFilter ref="B9:I85" xr:uid="{00000000-0009-0000-0000-000008000000}"/>
  <mergeCells count="3">
    <mergeCell ref="B5:I5"/>
    <mergeCell ref="B6:I6"/>
    <mergeCell ref="B89:I89"/>
  </mergeCells>
  <conditionalFormatting sqref="B10:I85">
    <cfRule type="expression" dxfId="2" priority="2">
      <formula>ISEVEN(ROW())</formula>
    </cfRule>
  </conditionalFormatting>
  <pageMargins left="0.75" right="0.75" top="1" bottom="1" header="0.511811023622047" footer="0.511811023622047"/>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00 · Lisez-moi</vt:lpstr>
      <vt:lpstr>01 · Tableau de bord</vt:lpstr>
      <vt:lpstr>02 · Établissements</vt:lpstr>
      <vt:lpstr>03 · Top 30</vt:lpstr>
      <vt:lpstr>04 · Pipeline HubSpot</vt:lpstr>
      <vt:lpstr>05 · Contacts HubSpot</vt:lpstr>
      <vt:lpstr>06 · Benchmark concurrents</vt:lpstr>
      <vt:lpstr>07 · Agences partenaires</vt:lpstr>
      <vt:lpstr>08 · Fidélisation</vt:lpstr>
      <vt:lpstr>09 · Groupes reportés</vt:lpstr>
      <vt:lpstr>10 · Réseau</vt:lpstr>
      <vt:lpstr>11 · Erasmus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Yann Librati</cp:lastModifiedBy>
  <cp:revision>0</cp:revision>
  <dcterms:created xsi:type="dcterms:W3CDTF">2026-05-31T19:37:28Z</dcterms:created>
  <dcterms:modified xsi:type="dcterms:W3CDTF">2026-06-17T16:20:28Z</dcterms:modified>
  <dc:language>en-US</dc:language>
</cp:coreProperties>
</file>