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/>
  <mc:AlternateContent xmlns:mc="http://schemas.openxmlformats.org/markup-compatibility/2006">
    <mc:Choice Requires="x15">
      <x15ac:absPath xmlns:x15ac="http://schemas.microsoft.com/office/spreadsheetml/2010/11/ac" url="https://arobasemedia-my.sharepoint.com/personal/yann_librati_francophonia_com/Documents/Bureau Cloud/Développement/Cartographie/Pays/Turquie/Pack Carto UHD/"/>
    </mc:Choice>
  </mc:AlternateContent>
  <xr:revisionPtr revIDLastSave="1" documentId="11_58880C8F424DB00D2EAE1D1AB1F1C43C9CA6F404" xr6:coauthVersionLast="47" xr6:coauthVersionMax="47" xr10:uidLastSave="{65510C58-D3EA-483F-AE65-92FFC87375B4}"/>
  <bookViews>
    <workbookView xWindow="-98" yWindow="-98" windowWidth="21795" windowHeight="12975" tabRatio="500" firstSheet="2" activeTab="2" xr2:uid="{00000000-000D-0000-FFFF-FFFF00000000}"/>
  </bookViews>
  <sheets>
    <sheet name="00 · Lisez-moi" sheetId="1" r:id="rId1"/>
    <sheet name="01 · Tableau de bord" sheetId="2" r:id="rId2"/>
    <sheet name="02 · Établissements" sheetId="3" r:id="rId3"/>
    <sheet name="03 · Top 30" sheetId="4" r:id="rId4"/>
    <sheet name="04 · Pipeline HubSpot" sheetId="5" r:id="rId5"/>
    <sheet name="05 · Contacts HubSpot" sheetId="6" r:id="rId6"/>
    <sheet name="06 · Benchmark concurrents" sheetId="7" r:id="rId7"/>
    <sheet name="07 · Agences partenaires" sheetId="8" r:id="rId8"/>
    <sheet name="08 · Fidélisation" sheetId="9" r:id="rId9"/>
    <sheet name="09 · Groupes reportés" sheetId="10" r:id="rId10"/>
    <sheet name="10 · Réseau" sheetId="11" r:id="rId11"/>
    <sheet name="11 · Erasmus" sheetId="12" r:id="rId12"/>
    <sheet name="Sondage cibles" sheetId="13" r:id="rId13"/>
  </sheets>
  <definedNames>
    <definedName name="_xlnm._FilterDatabase" localSheetId="2" hidden="1">'02 · Établissements'!$B$9:$Y$131</definedName>
    <definedName name="_xlnm._FilterDatabase" localSheetId="3" hidden="1">'03 · Top 30'!$B$9:$J$39</definedName>
    <definedName name="_xlnm._FilterDatabase" localSheetId="5" hidden="1">'05 · Contacts HubSpot'!$B$9:$I$15</definedName>
    <definedName name="_xlnm._FilterDatabase" localSheetId="6" hidden="1">'06 · Benchmark concurrents'!$B$9:$O$39</definedName>
    <definedName name="_xlnm._FilterDatabase" localSheetId="7" hidden="1">'07 · Agences partenaires'!$B$9:$O$28</definedName>
    <definedName name="_xlnm._FilterDatabase" localSheetId="8" hidden="1">'08 · Fidélisation'!$B$9:$H$27</definedName>
    <definedName name="_xlnm._FilterDatabase" localSheetId="9" hidden="1">'09 · Groupes reportés'!$B$9:$H$17</definedName>
    <definedName name="_xlnm._FilterDatabase" localSheetId="10" hidden="1">'10 · Réseau'!$B$9:$L$11</definedName>
    <definedName name="_xlnm._FilterDatabase" localSheetId="11" hidden="1">'11 · Erasmus'!$B$9:$O$27</definedName>
    <definedName name="_xlnm._FilterDatabase" localSheetId="12" hidden="1">'Sondage cibles'!$B$9:$I$43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10" l="1"/>
  <c r="D28" i="9"/>
  <c r="E19" i="5"/>
  <c r="D19" i="5"/>
  <c r="L33" i="4"/>
  <c r="M33" i="4" s="1"/>
  <c r="L32" i="4"/>
  <c r="M32" i="4" s="1"/>
  <c r="L31" i="4"/>
  <c r="M31" i="4" s="1"/>
  <c r="L30" i="4"/>
  <c r="M30" i="4" s="1"/>
  <c r="L29" i="4"/>
  <c r="M29" i="4" s="1"/>
  <c r="L28" i="4"/>
  <c r="M28" i="4" s="1"/>
  <c r="L27" i="4"/>
  <c r="M27" i="4" s="1"/>
  <c r="L26" i="4"/>
  <c r="M26" i="4" s="1"/>
  <c r="L25" i="4"/>
  <c r="M25" i="4" s="1"/>
  <c r="L24" i="4"/>
  <c r="M24" i="4" s="1"/>
  <c r="L23" i="4"/>
  <c r="M23" i="4" s="1"/>
  <c r="L22" i="4"/>
  <c r="M22" i="4" s="1"/>
  <c r="L21" i="4"/>
  <c r="M21" i="4" s="1"/>
  <c r="L20" i="4"/>
  <c r="M20" i="4" s="1"/>
  <c r="L19" i="4"/>
  <c r="M19" i="4" s="1"/>
  <c r="L18" i="4"/>
  <c r="M18" i="4" s="1"/>
  <c r="L17" i="4"/>
  <c r="M17" i="4" s="1"/>
  <c r="L16" i="4"/>
  <c r="M16" i="4" s="1"/>
  <c r="L15" i="4"/>
  <c r="M15" i="4" s="1"/>
  <c r="L14" i="4"/>
  <c r="M14" i="4" s="1"/>
  <c r="L13" i="4"/>
  <c r="M13" i="4" s="1"/>
  <c r="L12" i="4"/>
  <c r="M12" i="4" s="1"/>
  <c r="L11" i="4"/>
  <c r="M11" i="4" s="1"/>
  <c r="L10" i="4"/>
  <c r="M10" i="4" s="1"/>
  <c r="Z131" i="3"/>
  <c r="X131" i="3"/>
  <c r="Z130" i="3"/>
  <c r="X130" i="3"/>
  <c r="Z129" i="3"/>
  <c r="X129" i="3"/>
  <c r="Z128" i="3"/>
  <c r="X128" i="3"/>
  <c r="Z127" i="3"/>
  <c r="X127" i="3"/>
  <c r="Z126" i="3"/>
  <c r="X126" i="3"/>
  <c r="Z125" i="3"/>
  <c r="X125" i="3"/>
  <c r="Z124" i="3"/>
  <c r="X124" i="3"/>
  <c r="Z123" i="3"/>
  <c r="X123" i="3"/>
  <c r="Z122" i="3"/>
  <c r="X122" i="3"/>
  <c r="Z121" i="3"/>
  <c r="X121" i="3"/>
  <c r="Z120" i="3"/>
  <c r="X120" i="3"/>
  <c r="Z119" i="3"/>
  <c r="X119" i="3"/>
  <c r="Z118" i="3"/>
  <c r="X118" i="3"/>
  <c r="Z117" i="3"/>
  <c r="X117" i="3"/>
  <c r="Z116" i="3"/>
  <c r="X116" i="3"/>
  <c r="Z115" i="3"/>
  <c r="X115" i="3"/>
  <c r="Z114" i="3"/>
  <c r="X114" i="3"/>
  <c r="Z113" i="3"/>
  <c r="X113" i="3"/>
  <c r="Z112" i="3"/>
  <c r="X112" i="3"/>
  <c r="Z111" i="3"/>
  <c r="X111" i="3"/>
  <c r="Z110" i="3"/>
  <c r="X110" i="3"/>
  <c r="Z109" i="3"/>
  <c r="X109" i="3"/>
  <c r="Z108" i="3"/>
  <c r="X108" i="3"/>
  <c r="Z107" i="3"/>
  <c r="X107" i="3"/>
  <c r="Z106" i="3"/>
  <c r="X106" i="3"/>
  <c r="Z105" i="3"/>
  <c r="X105" i="3"/>
  <c r="Z104" i="3"/>
  <c r="X104" i="3"/>
  <c r="Z103" i="3"/>
  <c r="X103" i="3"/>
  <c r="Z102" i="3"/>
  <c r="X102" i="3"/>
  <c r="Z101" i="3"/>
  <c r="X101" i="3"/>
  <c r="Z100" i="3"/>
  <c r="X100" i="3"/>
  <c r="Z99" i="3"/>
  <c r="X99" i="3"/>
  <c r="Z98" i="3"/>
  <c r="X98" i="3"/>
  <c r="Z97" i="3"/>
  <c r="X97" i="3"/>
  <c r="Z96" i="3"/>
  <c r="X96" i="3"/>
  <c r="Z95" i="3"/>
  <c r="X95" i="3"/>
  <c r="Z94" i="3"/>
  <c r="X94" i="3"/>
  <c r="Z93" i="3"/>
  <c r="X93" i="3"/>
  <c r="Z92" i="3"/>
  <c r="X92" i="3"/>
  <c r="Z91" i="3"/>
  <c r="X91" i="3"/>
  <c r="Z90" i="3"/>
  <c r="X90" i="3"/>
  <c r="Z89" i="3"/>
  <c r="X89" i="3"/>
  <c r="Z88" i="3"/>
  <c r="X88" i="3"/>
  <c r="Z87" i="3"/>
  <c r="X87" i="3"/>
  <c r="Z86" i="3"/>
  <c r="X86" i="3"/>
  <c r="Z85" i="3"/>
  <c r="X85" i="3"/>
  <c r="Z84" i="3"/>
  <c r="X84" i="3"/>
  <c r="Z83" i="3"/>
  <c r="X83" i="3"/>
  <c r="Z82" i="3"/>
  <c r="X82" i="3"/>
  <c r="Z81" i="3"/>
  <c r="X81" i="3"/>
  <c r="Z80" i="3"/>
  <c r="X80" i="3"/>
  <c r="Z79" i="3"/>
  <c r="X79" i="3"/>
  <c r="Z78" i="3"/>
  <c r="X78" i="3"/>
  <c r="Z77" i="3"/>
  <c r="X77" i="3"/>
  <c r="Z76" i="3"/>
  <c r="X76" i="3"/>
  <c r="Z75" i="3"/>
  <c r="X75" i="3"/>
  <c r="Z74" i="3"/>
  <c r="X74" i="3"/>
  <c r="Z73" i="3"/>
  <c r="X73" i="3"/>
  <c r="Z72" i="3"/>
  <c r="X72" i="3"/>
  <c r="Z71" i="3"/>
  <c r="X71" i="3"/>
  <c r="Z70" i="3"/>
  <c r="X70" i="3"/>
  <c r="Z69" i="3"/>
  <c r="X69" i="3"/>
  <c r="Z68" i="3"/>
  <c r="X68" i="3"/>
  <c r="Z67" i="3"/>
  <c r="X67" i="3"/>
  <c r="Z66" i="3"/>
  <c r="X66" i="3"/>
  <c r="Z65" i="3"/>
  <c r="X65" i="3"/>
  <c r="Z64" i="3"/>
  <c r="X64" i="3"/>
  <c r="Z63" i="3"/>
  <c r="X63" i="3"/>
  <c r="Z62" i="3"/>
  <c r="X62" i="3"/>
  <c r="Z61" i="3"/>
  <c r="X61" i="3"/>
  <c r="Z60" i="3"/>
  <c r="X60" i="3"/>
  <c r="Z59" i="3"/>
  <c r="X59" i="3"/>
  <c r="Z58" i="3"/>
  <c r="X58" i="3"/>
  <c r="Z57" i="3"/>
  <c r="X57" i="3"/>
  <c r="Z56" i="3"/>
  <c r="X56" i="3"/>
  <c r="Z55" i="3"/>
  <c r="X55" i="3"/>
  <c r="Z54" i="3"/>
  <c r="X54" i="3"/>
  <c r="Z53" i="3"/>
  <c r="X53" i="3"/>
  <c r="Z52" i="3"/>
  <c r="X52" i="3"/>
  <c r="Z51" i="3"/>
  <c r="X51" i="3"/>
  <c r="Z50" i="3"/>
  <c r="X50" i="3"/>
  <c r="Z49" i="3"/>
  <c r="X49" i="3"/>
  <c r="Z48" i="3"/>
  <c r="X48" i="3"/>
  <c r="Z47" i="3"/>
  <c r="X47" i="3"/>
  <c r="Z46" i="3"/>
  <c r="X46" i="3"/>
  <c r="Z45" i="3"/>
  <c r="X45" i="3"/>
  <c r="Z44" i="3"/>
  <c r="X44" i="3"/>
  <c r="Z43" i="3"/>
  <c r="X43" i="3"/>
  <c r="Z42" i="3"/>
  <c r="X42" i="3"/>
  <c r="Z41" i="3"/>
  <c r="X41" i="3"/>
  <c r="Z40" i="3"/>
  <c r="X40" i="3"/>
  <c r="Z39" i="3"/>
  <c r="X39" i="3"/>
  <c r="Z38" i="3"/>
  <c r="X38" i="3"/>
  <c r="Z37" i="3"/>
  <c r="X37" i="3"/>
  <c r="Z36" i="3"/>
  <c r="X36" i="3"/>
  <c r="Z35" i="3"/>
  <c r="X35" i="3"/>
  <c r="Z34" i="3"/>
  <c r="X34" i="3"/>
  <c r="Z33" i="3"/>
  <c r="X33" i="3"/>
  <c r="Z32" i="3"/>
  <c r="X32" i="3"/>
  <c r="Z31" i="3"/>
  <c r="X31" i="3"/>
  <c r="Z30" i="3"/>
  <c r="X30" i="3"/>
  <c r="Z29" i="3"/>
  <c r="X29" i="3"/>
  <c r="Z28" i="3"/>
  <c r="X28" i="3"/>
  <c r="Z27" i="3"/>
  <c r="X27" i="3"/>
  <c r="Z26" i="3"/>
  <c r="X26" i="3"/>
  <c r="Z25" i="3"/>
  <c r="X25" i="3"/>
  <c r="Z24" i="3"/>
  <c r="X24" i="3"/>
  <c r="Z23" i="3"/>
  <c r="X23" i="3"/>
  <c r="Z22" i="3"/>
  <c r="X22" i="3"/>
  <c r="Z21" i="3"/>
  <c r="X21" i="3"/>
  <c r="Z20" i="3"/>
  <c r="X20" i="3"/>
  <c r="Z19" i="3"/>
  <c r="X19" i="3"/>
  <c r="Z18" i="3"/>
  <c r="X18" i="3"/>
  <c r="Z17" i="3"/>
  <c r="X17" i="3"/>
  <c r="Z16" i="3"/>
  <c r="X16" i="3"/>
  <c r="Z15" i="3"/>
  <c r="X15" i="3"/>
  <c r="Z14" i="3"/>
  <c r="X14" i="3"/>
  <c r="Z13" i="3"/>
  <c r="X13" i="3"/>
  <c r="Z12" i="3"/>
  <c r="X12" i="3"/>
  <c r="C11" i="1" s="1"/>
  <c r="Z11" i="3"/>
  <c r="X11" i="3"/>
  <c r="D25" i="2" s="1"/>
  <c r="Z10" i="3"/>
  <c r="L37" i="4" s="1"/>
  <c r="M37" i="4" s="1"/>
  <c r="X10" i="3"/>
  <c r="E34" i="2"/>
  <c r="E33" i="2"/>
  <c r="E32" i="2"/>
  <c r="E31" i="2"/>
  <c r="E30" i="2"/>
  <c r="J29" i="2"/>
  <c r="J28" i="2"/>
  <c r="J27" i="2"/>
  <c r="J26" i="2"/>
  <c r="J25" i="2"/>
  <c r="E25" i="2"/>
  <c r="B25" i="2"/>
  <c r="J24" i="2"/>
  <c r="J23" i="2"/>
  <c r="J22" i="2"/>
  <c r="J21" i="2"/>
  <c r="E16" i="2"/>
  <c r="E11" i="1"/>
  <c r="D11" i="1"/>
  <c r="B11" i="1"/>
  <c r="E26" i="4" l="1"/>
  <c r="J26" i="4"/>
  <c r="I26" i="4"/>
  <c r="H26" i="4"/>
  <c r="G26" i="4"/>
  <c r="F26" i="4"/>
  <c r="D26" i="4"/>
  <c r="C26" i="4"/>
  <c r="D27" i="4"/>
  <c r="C27" i="4"/>
  <c r="J27" i="4"/>
  <c r="I27" i="4"/>
  <c r="G27" i="4"/>
  <c r="H27" i="4"/>
  <c r="F27" i="4"/>
  <c r="E27" i="4"/>
  <c r="F28" i="4"/>
  <c r="E28" i="4"/>
  <c r="D28" i="4"/>
  <c r="C28" i="4"/>
  <c r="J28" i="4"/>
  <c r="I28" i="4"/>
  <c r="H28" i="4"/>
  <c r="G28" i="4"/>
  <c r="H29" i="4"/>
  <c r="G29" i="4"/>
  <c r="F29" i="4"/>
  <c r="E29" i="4"/>
  <c r="D29" i="4"/>
  <c r="C29" i="4"/>
  <c r="J29" i="4"/>
  <c r="I29" i="4"/>
  <c r="J30" i="4"/>
  <c r="I30" i="4"/>
  <c r="H30" i="4"/>
  <c r="G30" i="4"/>
  <c r="F30" i="4"/>
  <c r="E30" i="4"/>
  <c r="D30" i="4"/>
  <c r="C30" i="4"/>
  <c r="J31" i="4"/>
  <c r="I31" i="4"/>
  <c r="C31" i="4"/>
  <c r="H31" i="4"/>
  <c r="G31" i="4"/>
  <c r="F31" i="4"/>
  <c r="E31" i="4"/>
  <c r="D31" i="4"/>
  <c r="J14" i="4"/>
  <c r="I14" i="4"/>
  <c r="H14" i="4"/>
  <c r="G14" i="4"/>
  <c r="F14" i="4"/>
  <c r="E14" i="4"/>
  <c r="D14" i="4"/>
  <c r="C14" i="4"/>
  <c r="D15" i="4"/>
  <c r="C15" i="4"/>
  <c r="G15" i="4"/>
  <c r="J15" i="4"/>
  <c r="I15" i="4"/>
  <c r="H15" i="4"/>
  <c r="F15" i="4"/>
  <c r="E15" i="4"/>
  <c r="J18" i="4"/>
  <c r="I18" i="4"/>
  <c r="H18" i="4"/>
  <c r="G18" i="4"/>
  <c r="F18" i="4"/>
  <c r="E18" i="4"/>
  <c r="D18" i="4"/>
  <c r="C18" i="4"/>
  <c r="E20" i="4"/>
  <c r="J20" i="4"/>
  <c r="I20" i="4"/>
  <c r="H20" i="4"/>
  <c r="G20" i="4"/>
  <c r="F20" i="4"/>
  <c r="D20" i="4"/>
  <c r="C20" i="4"/>
  <c r="J32" i="4"/>
  <c r="I32" i="4"/>
  <c r="H32" i="4"/>
  <c r="G32" i="4"/>
  <c r="F32" i="4"/>
  <c r="E32" i="4"/>
  <c r="D32" i="4"/>
  <c r="C32" i="4"/>
  <c r="F16" i="4"/>
  <c r="E16" i="4"/>
  <c r="D16" i="4"/>
  <c r="C16" i="4"/>
  <c r="J16" i="4"/>
  <c r="I16" i="4"/>
  <c r="H16" i="4"/>
  <c r="G16" i="4"/>
  <c r="H17" i="4"/>
  <c r="G17" i="4"/>
  <c r="F17" i="4"/>
  <c r="E17" i="4"/>
  <c r="D17" i="4"/>
  <c r="C17" i="4"/>
  <c r="J17" i="4"/>
  <c r="I17" i="4"/>
  <c r="C19" i="4"/>
  <c r="J19" i="4"/>
  <c r="I19" i="4"/>
  <c r="H19" i="4"/>
  <c r="G19" i="4"/>
  <c r="F19" i="4"/>
  <c r="E19" i="4"/>
  <c r="D19" i="4"/>
  <c r="D21" i="4"/>
  <c r="C21" i="4"/>
  <c r="G21" i="4"/>
  <c r="J21" i="4"/>
  <c r="I21" i="4"/>
  <c r="H21" i="4"/>
  <c r="F21" i="4"/>
  <c r="E21" i="4"/>
  <c r="D33" i="4"/>
  <c r="C33" i="4"/>
  <c r="G33" i="4"/>
  <c r="J33" i="4"/>
  <c r="I33" i="4"/>
  <c r="H33" i="4"/>
  <c r="F33" i="4"/>
  <c r="E33" i="4"/>
  <c r="J37" i="4"/>
  <c r="I37" i="4"/>
  <c r="H37" i="4"/>
  <c r="G37" i="4"/>
  <c r="F37" i="4"/>
  <c r="E37" i="4"/>
  <c r="D37" i="4"/>
  <c r="C37" i="4"/>
  <c r="F10" i="4"/>
  <c r="E10" i="4"/>
  <c r="I10" i="4"/>
  <c r="D10" i="4"/>
  <c r="C10" i="4"/>
  <c r="J10" i="4"/>
  <c r="H10" i="4"/>
  <c r="G10" i="4"/>
  <c r="F22" i="4"/>
  <c r="E22" i="4"/>
  <c r="D22" i="4"/>
  <c r="C22" i="4"/>
  <c r="J22" i="4"/>
  <c r="I22" i="4"/>
  <c r="H22" i="4"/>
  <c r="G22" i="4"/>
  <c r="H23" i="4"/>
  <c r="G23" i="4"/>
  <c r="F23" i="4"/>
  <c r="E23" i="4"/>
  <c r="D23" i="4"/>
  <c r="C23" i="4"/>
  <c r="J23" i="4"/>
  <c r="I23" i="4"/>
  <c r="H11" i="4"/>
  <c r="G11" i="4"/>
  <c r="F11" i="4"/>
  <c r="E11" i="4"/>
  <c r="D11" i="4"/>
  <c r="C11" i="4"/>
  <c r="J11" i="4"/>
  <c r="I11" i="4"/>
  <c r="J12" i="4"/>
  <c r="I12" i="4"/>
  <c r="H12" i="4"/>
  <c r="G12" i="4"/>
  <c r="F12" i="4"/>
  <c r="E12" i="4"/>
  <c r="D12" i="4"/>
  <c r="C12" i="4"/>
  <c r="J24" i="4"/>
  <c r="I24" i="4"/>
  <c r="H24" i="4"/>
  <c r="G24" i="4"/>
  <c r="F24" i="4"/>
  <c r="E24" i="4"/>
  <c r="D24" i="4"/>
  <c r="C24" i="4"/>
  <c r="J13" i="4"/>
  <c r="I13" i="4"/>
  <c r="H13" i="4"/>
  <c r="G13" i="4"/>
  <c r="F13" i="4"/>
  <c r="E13" i="4"/>
  <c r="C13" i="4"/>
  <c r="D13" i="4"/>
  <c r="C25" i="4"/>
  <c r="J25" i="4"/>
  <c r="I25" i="4"/>
  <c r="H25" i="4"/>
  <c r="G25" i="4"/>
  <c r="F25" i="4"/>
  <c r="E25" i="4"/>
  <c r="D25" i="4"/>
  <c r="L36" i="4"/>
  <c r="M36" i="4" s="1"/>
  <c r="L35" i="4"/>
  <c r="M35" i="4" s="1"/>
  <c r="C25" i="2"/>
  <c r="L34" i="4"/>
  <c r="M34" i="4" s="1"/>
  <c r="L39" i="4"/>
  <c r="M39" i="4" s="1"/>
  <c r="L38" i="4"/>
  <c r="M38" i="4" s="1"/>
  <c r="F34" i="4" l="1"/>
  <c r="E34" i="4"/>
  <c r="D34" i="4"/>
  <c r="C34" i="4"/>
  <c r="I34" i="4"/>
  <c r="J34" i="4"/>
  <c r="H34" i="4"/>
  <c r="G34" i="4"/>
  <c r="J36" i="4"/>
  <c r="I36" i="4"/>
  <c r="H36" i="4"/>
  <c r="G36" i="4"/>
  <c r="F36" i="4"/>
  <c r="E36" i="4"/>
  <c r="D36" i="4"/>
  <c r="C36" i="4"/>
  <c r="H35" i="4"/>
  <c r="G35" i="4"/>
  <c r="F35" i="4"/>
  <c r="E35" i="4"/>
  <c r="D35" i="4"/>
  <c r="C35" i="4"/>
  <c r="J35" i="4"/>
  <c r="I35" i="4"/>
  <c r="J38" i="4"/>
  <c r="I38" i="4"/>
  <c r="H38" i="4"/>
  <c r="G38" i="4"/>
  <c r="F38" i="4"/>
  <c r="E38" i="4"/>
  <c r="D38" i="4"/>
  <c r="C38" i="4"/>
  <c r="D39" i="4"/>
  <c r="C39" i="4"/>
  <c r="J39" i="4"/>
  <c r="I39" i="4"/>
  <c r="H39" i="4"/>
  <c r="G39" i="4"/>
  <c r="F39" i="4"/>
  <c r="E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W10" authorId="0" shapeId="0" xr:uid="{00000000-0006-0000-0200-000001000000}">
      <text>
        <r>
          <rPr>
            <sz val="10"/>
            <rFont val="Arial"/>
            <family val="2"/>
          </rPr>
          <t>Nombre de signaux terrain confirmés. Pré-rempli par un proxy (signal francophone + deal au CRM + contact rattaché) — à confirmer par le mandataire. Priorité A exige score&gt;=24 ET signaux&gt;=2.</t>
        </r>
      </text>
    </comment>
  </commentList>
</comments>
</file>

<file path=xl/sharedStrings.xml><?xml version="1.0" encoding="utf-8"?>
<sst xmlns="http://schemas.openxmlformats.org/spreadsheetml/2006/main" count="3316" uniqueCount="1671">
  <si>
    <t>CARTOGRAPHIE TURQUIE 2026</t>
  </si>
  <si>
    <t>Lisez-moi</t>
  </si>
  <si>
    <t>Comment lire et utiliser cette cartographie : conventions, navigation, règle d'or des données et score de priorité.</t>
  </si>
  <si>
    <t>« Apprendre de tous, savoir ensemble. »</t>
  </si>
  <si>
    <t>— Signature Francophonia</t>
  </si>
  <si>
    <t>EN BREF</t>
  </si>
  <si>
    <t>Établissements qualifiés</t>
  </si>
  <si>
    <t>Priorité A</t>
  </si>
  <si>
    <t>Règle d'or respectée</t>
  </si>
  <si>
    <t>Score moyen /30</t>
  </si>
  <si>
    <t>LES ONGLETS</t>
  </si>
  <si>
    <t>00</t>
  </si>
  <si>
    <t>Conventions, navigation, règle d'or, score</t>
  </si>
  <si>
    <t>01</t>
  </si>
  <si>
    <t>Tableau de bord</t>
  </si>
  <si>
    <t>Le pilotage du pays en une vue</t>
  </si>
  <si>
    <t>02</t>
  </si>
  <si>
    <t>Établissements</t>
  </si>
  <si>
    <t>Cœur opérationnel — descriptif, matching, score</t>
  </si>
  <si>
    <t>03</t>
  </si>
  <si>
    <t>Top 30</t>
  </si>
  <si>
    <t>Les priorités triées par score</t>
  </si>
  <si>
    <t>04</t>
  </si>
  <si>
    <t>Pipeline HubSpot</t>
  </si>
  <si>
    <t>Photographie des transactions en cours</t>
  </si>
  <si>
    <t>05</t>
  </si>
  <si>
    <t>Contacts HubSpot</t>
  </si>
  <si>
    <t>Contacts rattachés au pays</t>
  </si>
  <si>
    <t>06</t>
  </si>
  <si>
    <t>Benchmark concurrents</t>
  </si>
  <si>
    <t>Concurrents lus sur 12 dimensions</t>
  </si>
  <si>
    <t>07</t>
  </si>
  <si>
    <t>Agences partenaires</t>
  </si>
  <si>
    <t>Agences qui peuvent nous envoyer des groupes</t>
  </si>
  <si>
    <t>08</t>
  </si>
  <si>
    <t>Fidélisation</t>
  </si>
  <si>
    <t>Groupes déjà venus, à réactiver</t>
  </si>
  <si>
    <t>09</t>
  </si>
  <si>
    <t>Groupes reportés</t>
  </si>
  <si>
    <t>Transactions reportées, à relancer</t>
  </si>
  <si>
    <t>10</t>
  </si>
  <si>
    <t>Réseau</t>
  </si>
  <si>
    <t>Qui couvre quel territoire, zones blanches</t>
  </si>
  <si>
    <t>11</t>
  </si>
  <si>
    <t>Erasmus</t>
  </si>
  <si>
    <t>Établissements accrédités</t>
  </si>
  <si>
    <t>RÈGLE D'OR DES DONNÉES</t>
  </si>
  <si>
    <t>Une ligne ne compte que si elle porte les trois : (1) nom complet · (2) contact direct (email institutionnel et/ou téléphone) · (3) adresse postale ou site web vérifiable. Sans ces trois, la ligne est écartée. Les annonces de volumétrie ne portent que sur la Catégorie A.</t>
  </si>
  <si>
    <t>LE SCORE DE PRIORITÉ — /30</t>
  </si>
  <si>
    <t>Stratégique /10</t>
  </si>
  <si>
    <t>Signaux francophones et taille : section/label francophone, accréditation Erasmus+, filière linguistique.</t>
  </si>
  <si>
    <t>Opérationnel /10</t>
  </si>
  <si>
    <t>Complétude des coordonnées : email, téléphone, adresse, site web.</t>
  </si>
  <si>
    <t>Commercial /10</t>
  </si>
  <si>
    <t>Maturité commerciale : programme adapté identifié, deal et contact déjà au CRM.</t>
  </si>
  <si>
    <t>Total ≥ 24/30 ET au moins 2 signaux terrain confirmés (le score seul ne suffit jamais).</t>
  </si>
  <si>
    <t>Scores /30 PORTÉS depuis la cartographie Turquie validée (réalignement de forme — pas de re-qualification). Priorité recalculée par formule (A = ≥24 ET ≥2 signaux terrain). Signaux terrain = proxy (signal francophone + présence CRM + marché Francophonia identifié), à confirmer par Bruno.</t>
  </si>
  <si>
    <t>CONVENTIONS</t>
  </si>
  <si>
    <t>Toponymes</t>
  </si>
  <si>
    <t>Forme locale turque (İstanbul, Ankara, İzmir, Bursa…). Couverture présentée par ville.</t>
  </si>
  <si>
    <t>Fiabilité</t>
  </si>
  <si>
    <t>Vérifié · Probable · À vérifier · Hypothèse.</t>
  </si>
  <si>
    <t>Filtrer / trier</t>
  </si>
  <si>
    <t>Cliquer les boutons en tête de colonne des onglets de données.</t>
  </si>
  <si>
    <t>Francophonia · 4 avenue Emilia, 06000 Nice · francophonia.com — Cartographie Turquie 2026</t>
  </si>
  <si>
    <t>CARTOGRAPHIE TURQUIE 2026 · PILOTAGE</t>
  </si>
  <si>
    <t>Ce que montre cet onglet : le pilotage du pays en une vue. À quoi il sert : voir où agir cette semaine. Les blocs établissements se recalculent depuis l'onglet Établissements.</t>
  </si>
  <si>
    <t>« De la promesse à la méthode. »</t>
  </si>
  <si>
    <t>— Cap Francophonia 2026</t>
  </si>
  <si>
    <t>BLOC 1 — CAP PAYS</t>
  </si>
  <si>
    <t>BLOC 4 — RÉSEAU</t>
  </si>
  <si>
    <t>CA gagné N-1</t>
  </si>
  <si>
    <t>Cap / cible 2026</t>
  </si>
  <si>
    <t>CA gagné à date</t>
  </si>
  <si>
    <t>Marge cible</t>
  </si>
  <si>
    <t>Mandataires actifs</t>
  </si>
  <si>
    <t>Ambassadeurs</t>
  </si>
  <si>
    <t>Bruno Delvallée (Albi) — mandataire unique Turquie. 1 ambassadeur actif (Ünal — Galatasaray ; cible ≥3 en 2026). Pipeline turc déjà nourri (chaud + actif). Enjeu cap pays : densifier le réseau.</t>
  </si>
  <si>
    <t>BLOC 2 — PIPELINE CHAUD  (Fidélisation 08 + Reportés 09)</t>
  </si>
  <si>
    <t>Pipeline chaud total</t>
  </si>
  <si>
    <t>Groupes à fidéliser (08)</t>
  </si>
  <si>
    <t>Groupes reportés à relancer (09)</t>
  </si>
  <si>
    <t>Pipeline chaud = Fidélisation (08) + Reportés (09), source-vérifié sur les onglets transactionnels = 730 532 € / 26 (525 092 € + 205 440 €). Le pipeline actif (04) ajoute 31 transactions / 760 482 €. Note : le Dashboard source affichait des montants doublés/incohérents (fidélisation notée 410 880 €, lignes reportés dupliquées) — corrigés ici par calcul direct.</t>
  </si>
  <si>
    <t>COUVERTURE PAR RÉGION</t>
  </si>
  <si>
    <t>Région</t>
  </si>
  <si>
    <t>Étab.</t>
  </si>
  <si>
    <t>Istanbul</t>
  </si>
  <si>
    <t>Istanbul (Sancaktepe)</t>
  </si>
  <si>
    <t>BLOC 3 — PROSPECTION FROIDE</t>
  </si>
  <si>
    <t>Istanbul (Sarıyer)</t>
  </si>
  <si>
    <t>Ankara</t>
  </si>
  <si>
    <t>Izmir</t>
  </si>
  <si>
    <t>Priorité B</t>
  </si>
  <si>
    <t>Zonguldak</t>
  </si>
  <si>
    <t>Karabük</t>
  </si>
  <si>
    <t>Kayseri</t>
  </si>
  <si>
    <t>COMPLÉTUDE — RÈGLE D'OR</t>
  </si>
  <si>
    <t>Kdz. Ereğli</t>
  </si>
  <si>
    <t>Email institutionnel</t>
  </si>
  <si>
    <t>Téléphone</t>
  </si>
  <si>
    <t>Adresse postale</t>
  </si>
  <si>
    <t>Site web</t>
  </si>
  <si>
    <t>Règle d'or (nom+contact+adresse)</t>
  </si>
  <si>
    <t>CARTOGRAPHIE TURQUIE 2026 · DONNÉES</t>
  </si>
  <si>
    <t>Ce que montre cet onglet : tous les établissements qualifiés, leur descriptif, le matching avec nos programmes et leur score de priorité. À quoi il sert : choisir où agir, filtrer, trier.</t>
  </si>
  <si>
    <t>« Le pays de la langue française. »</t>
  </si>
  <si>
    <t>— Baseline Francophonia</t>
  </si>
  <si>
    <t>ID</t>
  </si>
  <si>
    <t>Nom complet</t>
  </si>
  <si>
    <t>Type</t>
  </si>
  <si>
    <t>Ville</t>
  </si>
  <si>
    <t>Direction / contact</t>
  </si>
  <si>
    <t>Signal francophone</t>
  </si>
  <si>
    <t>Erasmus+ / équiv.</t>
  </si>
  <si>
    <t>Descriptif / spécificité</t>
  </si>
  <si>
    <t>Programmes Francophonia (univers)</t>
  </si>
  <si>
    <t>Source(s)</t>
  </si>
  <si>
    <t>Statut HubSpot</t>
  </si>
  <si>
    <t>Deal existant</t>
  </si>
  <si>
    <t>Contact rattaché</t>
  </si>
  <si>
    <t>Mandataire affecté</t>
  </si>
  <si>
    <t>Score /30</t>
  </si>
  <si>
    <t>Signaux terrain</t>
  </si>
  <si>
    <t>Priorité</t>
  </si>
  <si>
    <t>Action recommandée</t>
  </si>
  <si>
    <t>_rang</t>
  </si>
  <si>
    <t>TR-A01</t>
  </si>
  <si>
    <t>Lycée Galatasaray</t>
  </si>
  <si>
    <t>A</t>
  </si>
  <si>
    <t>İstiklal Caddesi n°159, Kuloğlu Mh, 34430 Beyoğlu/Istanbul</t>
  </si>
  <si>
    <t>+90 212 249 11 00</t>
  </si>
  <si>
    <t>[AV — via gsl.gsu.edu.tr secrétariat]</t>
  </si>
  <si>
    <t>http://www.gsl.gsu.edu.tr/</t>
  </si>
  <si>
    <t>LV1 (lycée bilingue francophone depuis 1867)</t>
  </si>
  <si>
    <t>Public bilingue · Élem. + sec. (1-12) · [AV ~1200] élèves — Public francophone unique en Turquie. Accord bilatéral 1992. Cœur du dispositif Galatasaray.
[VÉRIF 2026-05-24] + Wikipedia + weloveist.com</t>
  </si>
  <si>
    <t>Allumer les étoiles + UDF + EELA</t>
  </si>
  <si>
    <t>V</t>
  </si>
  <si>
    <t>labelfranceducation.fr + nds.k12.tr</t>
  </si>
  <si>
    <t>Au CRM</t>
  </si>
  <si>
    <t>Bruno Delvallée</t>
  </si>
  <si>
    <t>TR-A02</t>
  </si>
  <si>
    <t>École et lycée Notre Dame de Sion (NDS)</t>
  </si>
  <si>
    <t>Fransiz Lisesi Cumhuriyet Caddesi n°127, Harbiye, 34373 Istanbul</t>
  </si>
  <si>
    <t>+90 212 219 16 97</t>
  </si>
  <si>
    <t>ndsl@nds.k12.tr</t>
  </si>
  <si>
    <t>https://www.nds.k12.tr</t>
  </si>
  <si>
    <t>LV1 (bilingue francophone)</t>
  </si>
  <si>
    <t>Privé bilingue (école étrangère) · Élem. + sec. (1-12) · [AV] élèves — Sainte historique. Très demandé.
HubSpot : 3 deals + 2 contacts associés.
[VÉRIF 2026-05-24] + Facebook officiel NDS + culturecityistanbul</t>
  </si>
  <si>
    <t>Allumer les étoiles + UDF</t>
  </si>
  <si>
    <t>TR-A03</t>
  </si>
  <si>
    <t>Lycée Saint Benoît</t>
  </si>
  <si>
    <t>Fransiz Lisesi Kemeralti Caddesi n°11, Karaköy, 34425 Istanbul</t>
  </si>
  <si>
    <t>+90 212 244 10 26</t>
  </si>
  <si>
    <t>sb@sb.k12.tr</t>
  </si>
  <si>
    <t>https://www.sb.k12.tr/</t>
  </si>
  <si>
    <t>Privé bilingue (école étrangère) · Secondaire (prép+9-12) · [AV] élèves — Sainte historique Karaköy.
HubSpot : 0 deals + 2 contacts associés.
[VÉRIF 2026-05-24] + sb.k12.tr/fr/contact officiel</t>
  </si>
  <si>
    <t>labelfranceducation.fr + sb.k12.tr</t>
  </si>
  <si>
    <t>TR-A04</t>
  </si>
  <si>
    <t>Lycée Saint Joseph - Istanbul</t>
  </si>
  <si>
    <t>Dr Esat Isik Cad., Kadıköy, Istanbul</t>
  </si>
  <si>
    <t>+90 216 414 52 60</t>
  </si>
  <si>
    <t>paul.georges@sj.k12.tr (Directeur P-Y Georges)</t>
  </si>
  <si>
    <t>https://sj.k12.tr/</t>
  </si>
  <si>
    <t>Privé bilingue (école étrangère) · Secondaire (prép+9-12) · [AV] élèves — Sainte rive asiatique Kadıköy.
HubSpot : 1 deals + 5 contacts associés.
[VÉRIF 2026-05-24] + sj.k12.tr/fr/aaa officiel</t>
  </si>
  <si>
    <t>labelfranceducation.fr + sj.k12.tr</t>
  </si>
  <si>
    <t>TR-A05</t>
  </si>
  <si>
    <t>Lycée Saint Michel</t>
  </si>
  <si>
    <t>Fransiz Lisesi Abide-i Hürriyet Caddesi n°17 PK12, Şişli, 34380 Istanbul</t>
  </si>
  <si>
    <t>+90 212 248 17 03</t>
  </si>
  <si>
    <t>direction@sm.k12.tr</t>
  </si>
  <si>
    <t>https://sm.k12.tr/</t>
  </si>
  <si>
    <t>Privé bilingue (école étrangère) · Secondaire (prép+9-12) · [AV] élèves — Sainte historique Şişli.
[VÉRIF 2026-05-24] + sm.k12.tr officiel</t>
  </si>
  <si>
    <t>labelfranceducation.fr + sm.k12.tr</t>
  </si>
  <si>
    <t>TR-A06</t>
  </si>
  <si>
    <t>Lycée Sainte Pulchérie</t>
  </si>
  <si>
    <t>Çukurluçeşme Sokak n°7, Küçükparmakkapı, 34433 Istanbul</t>
  </si>
  <si>
    <t>+90 212 252 70 24</t>
  </si>
  <si>
    <t>directeur@sp.k12.tr / sainte-pulcherie@sp.k12.tr</t>
  </si>
  <si>
    <t>https://www.sp.k12.tr/</t>
  </si>
  <si>
    <t>Privé bilingue (école étrangère) · Secondaire (prép+9-12) · [AV] élèves — Sainte historique Beyoğlu.
HubSpot : 0 deals + 2 contacts associés.
[VÉRIF 2026-05-24] + sp.k12.tr/fr/contacts officiel</t>
  </si>
  <si>
    <t>labelfranceducation.fr + sp.k12.tr</t>
  </si>
  <si>
    <t>TR-A07</t>
  </si>
  <si>
    <t>École, collège et lycée Küçük Prens</t>
  </si>
  <si>
    <t>Abdurrahmangazi Mahallesi Ravza Caddesi N:10, 34887 Sancaktepe/Istanbul</t>
  </si>
  <si>
    <t>+90 216 622 65 10</t>
  </si>
  <si>
    <t>bilgi@kp.k12.tr</t>
  </si>
  <si>
    <t>https://kp.k12.tr/</t>
  </si>
  <si>
    <t>LV1 (bilingue francophone — section bilingue francophone)</t>
  </si>
  <si>
    <t>Privé turc bilingue · Élem. + sec. (1-12) · [AV] élèves — Privé turc moderne, rive asiatique.
HubSpot : 2 deals + 7 contacts associés.
[VÉRIF 2026-05-24] + kp.k12.tr/iletisim officiel</t>
  </si>
  <si>
    <t>labelfranceducation.fr + kp.k12.tr</t>
  </si>
  <si>
    <t>TR-A08</t>
  </si>
  <si>
    <t>Yeni Nesil 2000</t>
  </si>
  <si>
    <t>Yeni Mahallesi Hunca Caddesi n°16, Bahçeköy, 34473 Sarıyer/Istanbul</t>
  </si>
  <si>
    <t>[AV — via sp.k12.tr ou direct site]</t>
  </si>
  <si>
    <t>info@yeninesil.k12.tr [P format vérifié ZoomInfo]</t>
  </si>
  <si>
    <t>[AV]</t>
  </si>
  <si>
    <t>LV1 (section bilingue francophone classes 1-8)</t>
  </si>
  <si>
    <t>Privé turc bilingue · Élem. + sec. (1-8) · [AV] élèves — Privé bilingue francophone classes primaires + collège.
[VÉRIF 2026-05-24] + Note : rattaché Fondation Sainte Pulchérie (sp.k12.tr mentionne explicitement Yeni Nesil 2000)</t>
  </si>
  <si>
    <t>P</t>
  </si>
  <si>
    <t>labelfranceducation.fr + yeninesil.k12.tr</t>
  </si>
  <si>
    <t>TR-A09</t>
  </si>
  <si>
    <t>Lycée Tevfik Fikret - Ankara (TFO Ankara)</t>
  </si>
  <si>
    <t>Tevfik Fikret Okulları, 6800 Ankara</t>
  </si>
  <si>
    <t>+90 312 219 62 22</t>
  </si>
  <si>
    <t>[AV — format @tfo.k12.tr]</t>
  </si>
  <si>
    <t>https://ankara.tfo.k12.tr/</t>
  </si>
  <si>
    <t>LV1 (bilingue francophone — 1631 élèves)</t>
  </si>
  <si>
    <t>Privé turc bilingue (AÖD/TFEV) · Élem. + sec. (1-12) · [AV ~1631] élèves — Privé d'élite turc francophone depuis 1964. Action « Silence, on lit ».
HubSpot : 0 deals + 1 contacts associés.
[VÉRIF 2026-05-24] + ankara.tfo.k12.tr/iletisim officiel — Tél Lise/Ortaokul (numéros distincts par cycle : Anaokulu/İlkokul +90 312 284 04 68)</t>
  </si>
  <si>
    <t>labelfranceducation.fr + ankara.tfo.k12.tr</t>
  </si>
  <si>
    <t>TR-A10</t>
  </si>
  <si>
    <t>Lycée Tevfik Fikret - Izmir (TFO Izmir)</t>
  </si>
  <si>
    <t>Cumhuriyet Bulvarı No: 154, Alsancak, Izmir</t>
  </si>
  <si>
    <t>+90 232 464 60 33</t>
  </si>
  <si>
    <t>https://izmir.tfo.k12.tr/</t>
  </si>
  <si>
    <t>LV1 (bilingue francophone — 615 élèves)</t>
  </si>
  <si>
    <t>Privé turc bilingue (AÖD/TFEV) · Élem. + sec. (1-12) · [AV ~615] élèves — Privé d'élite turc francophone depuis 1979.
HubSpot : 0 deals + 1 contacts associés.
[VÉRIF 2026-05-24] + izmir.tfo.k12.tr officiel — Tél campus Alsancak (secondaire campus Bornova : +90 232 388 24 04)</t>
  </si>
  <si>
    <t>labelfranceducation.fr + izmir.tfo.k12.tr</t>
  </si>
  <si>
    <t>TR-A11</t>
  </si>
  <si>
    <t>Lycée Saint-Joseph - Izmir</t>
  </si>
  <si>
    <t>Fransiz Lisesi 1462 Sokak N°39, Alsancak - Konak, 35220 Izmir</t>
  </si>
  <si>
    <t>[AV — via izmirsj.k12.tr]</t>
  </si>
  <si>
    <t>contact@izmirsj.k12.tr (Dir. ludovic.roussel@izmirsj.k12.tr)</t>
  </si>
  <si>
    <t>https://www.izmirsj.k12.tr/</t>
  </si>
  <si>
    <t>Privé bilingue (école étrangère) · Secondaire (prép+9-12) · [AV] élèves — Sainte historique Izmir.
[VÉRIF 2026-05-24] + izmirsj.k12.tr officiel</t>
  </si>
  <si>
    <t>labelfranceducation.fr + izmirsj.k12.tr</t>
  </si>
  <si>
    <t>TR-A12</t>
  </si>
  <si>
    <t>Collège Piri Reis de Güzelbahçe</t>
  </si>
  <si>
    <t>Mustafa Kemal Paşa, 35310 Güzelbahçe/Izmir</t>
  </si>
  <si>
    <t>guzelbahce@pirireis.k12.tr</t>
  </si>
  <si>
    <t>[AV — recherche complémentaire requise S4]</t>
  </si>
  <si>
    <t>Privé turc bilingue · Secondaire (1-8) · [AV] élèves — Privé turc bilingue francophone.
HubSpot : 2 deals + 16 contacts associés.
[VÉRIF 2026-05-24] + DETTE S4 : qualification terrain Bruno</t>
  </si>
  <si>
    <t>labelfranceducation.fr + pirireis.k12.tr</t>
  </si>
  <si>
    <t>TR-A13</t>
  </si>
  <si>
    <t>Collège Piri Reis de Karşıyaka</t>
  </si>
  <si>
    <t>6311. Sk., 35660 Köyiçi/Menemen/Izmir</t>
  </si>
  <si>
    <t>karsiyaka@pirireis.k12.tr</t>
  </si>
  <si>
    <t>Privé turc bilingue · Secondaire (1-8) · [AV] élèves — Privé turc bilingue francophone, second campus.
HubSpot : 2 deals + 16 contacts associés.
[VÉRIF 2026-05-24] + DETTE S4 : qualification terrain Bruno</t>
  </si>
  <si>
    <t>TR-B01</t>
  </si>
  <si>
    <t>Lycée français Pierre Loti d'Istanbul</t>
  </si>
  <si>
    <t>B</t>
  </si>
  <si>
    <t>Haydar Aliyev Caddesi n°128, Tarabya 34457 Istanbul (campus principal) + Tomtom Kaptan Sok., Beyoğlu 34433 (campus mat. élem.)</t>
  </si>
  <si>
    <t>+90 212 299 94 00</t>
  </si>
  <si>
    <t>secret@pierreloti.k12.tr / primaire@pierreloti.k12.tr</t>
  </si>
  <si>
    <t>https://pierreloti.k12.tr/</t>
  </si>
  <si>
    <t>LV1 (établissement homologué Éducation nationale française — programmes français)</t>
  </si>
  <si>
    <t>AEFE conventionné · Mat. + élém. + sec. · 1350-1400 élèves toutes nationalités élèves — Zone de turbulence AEFE 2024-2026 [AV] à confirmer S3b. Lycée conventionné à gestion parentale.
[VÉRIF 2026-05-24] + pierreloti.k12.tr + AEFE + ~1350 élèves — Tél campus Tarabya (secondaire secrétariat Beyoğlu : +90 212 252 25 58)</t>
  </si>
  <si>
    <t>SIP + UDF + EELA</t>
  </si>
  <si>
    <t>aefe.gouv.fr + lyceefrancaispierreloti.com + ifturquie.org</t>
  </si>
  <si>
    <t>TR-B02</t>
  </si>
  <si>
    <t>Lycée français Charles de Gaulle d'Ankara</t>
  </si>
  <si>
    <t>Site principal İncek (banlieue Ankara) + maternelle au parc de l'Ambassade de France centre-ville</t>
  </si>
  <si>
    <t>[AV — via lcdgankara.com]</t>
  </si>
  <si>
    <t>secretariat@lcdgankara.org / proviseure@lcdgankara.org</t>
  </si>
  <si>
    <t>https://lcdgankara.com/</t>
  </si>
  <si>
    <t>AEFE conventionné · Mat. + élém. + sec. · ~900 élèves toutes nationalités élèves — Zone de turbulence AEFE 2024-2026 [AV] à confirmer S3b. Établissement cosmopolite.
[VÉRIF 2026-05-24] + lcdgankara.com + LinkedIn + ~560 élèves</t>
  </si>
  <si>
    <t>aefe.gouv.fr + ifturquie.org + lcdgankara.org</t>
  </si>
  <si>
    <t>TR-C01</t>
  </si>
  <si>
    <t>TED Ankara Koleji Vakfı Özel Okulları</t>
  </si>
  <si>
    <t>C</t>
  </si>
  <si>
    <t>Taşpınar Mah. Kolej Cad. No:5, İncek Gölbaşı, Ankara</t>
  </si>
  <si>
    <t>+90 312 244 80 00</t>
  </si>
  <si>
    <t>[AV format — siège : info@ted.org.tr documenté ted.org.tr ; à confirmer Bruno]</t>
  </si>
  <si>
    <t>https://www.ted.org.tr/ + https://ted.k12.tr</t>
  </si>
  <si>
    <t>LV2 (DELF A1-A2-B1 passé 2024-2025, certification confirmée)</t>
  </si>
  <si>
    <t>Privé turc — fondation TED · Mat. + élém. + sec. (K-12) · [AV ~5000-8000 élèves campus géant] élèves — Campus historique fondé 1931. 2e plus grand campus K-12 d'Europe. DELF confirmé. — Siège réseau TED Ankara documenté ted.org.tr</t>
  </si>
  <si>
    <t>tedankara.k12.tr (haberler/588 DELF 2024-2025)</t>
  </si>
  <si>
    <t>TR-C02</t>
  </si>
  <si>
    <t>TED Rönesans Maltepe Koleji</t>
  </si>
  <si>
    <t>[AV adresse à confirmer S3b]</t>
  </si>
  <si>
    <t>[AV — via siège TED Ankara +90 312 244 80 00]</t>
  </si>
  <si>
    <t>[AV format générique : info@ronesansmaltepetedkoleji.k12.tr — à confirmer siège TED Ankara ou campus]</t>
  </si>
  <si>
    <t>https://www.ronesansmaltepetedkoleji.k12.tr [AV format générique TED — à confirmer]</t>
  </si>
  <si>
    <t>LV2 (mention S2a — à confirmer par source officielle campus)</t>
  </si>
  <si>
    <t>Privé turc — fondation TED · Mat. + élém. + sec. (K-12) · [AV] élèves — [AV] Confirmation FR LV2 obligatoire avant validation V15. Reporté S3b ou recherche S3a complémentaire.</t>
  </si>
  <si>
    <t>Allumer les étoiles</t>
  </si>
  <si>
    <t>AV</t>
  </si>
  <si>
    <t>[AV — vérification site campus + tedmaltepe S3b]</t>
  </si>
  <si>
    <t>TR-C03</t>
  </si>
  <si>
    <t>TED İstanbul Koleji</t>
  </si>
  <si>
    <t>[AV adresse à confirmer]</t>
  </si>
  <si>
    <t>[AV format générique : info@istanbultedkoleji.k12.tr — à confirmer siège TED Ankara ou campus]</t>
  </si>
  <si>
    <t>https://www.istanbultedkoleji.k12.tr [AV format générique TED — à confirmer]</t>
  </si>
  <si>
    <t>LV2 [AV] — vérification site école à confirmer</t>
  </si>
  <si>
    <t>Privé turc — fondation TED · Mat. + élém. + sec. (K-12) · [AV] élèves — [AV] 36 autres campus TED Okulları en Turquie à vérifier campus par campus (item 18 registre). Recherche S3a complémentaire.</t>
  </si>
  <si>
    <t>[AV — recherche S3a complémentaire ou S3b]</t>
  </si>
  <si>
    <t>TR-D01</t>
  </si>
  <si>
    <t>Kabataş Erkek Lisesi</t>
  </si>
  <si>
    <t>D</t>
  </si>
  <si>
    <t>Salıpazarı, Beyoğlu, Istanbul</t>
  </si>
  <si>
    <t>[AV URL MEB site école]</t>
  </si>
  <si>
    <t>LV3 (FR en seçmeli — confirmé S2a, source MEB à attacher)</t>
  </si>
  <si>
    <t>Public Anadolu Lisesi d'élite · Secondaire · [AV ~1500 élèves d'élite] élèves — Lycée public Anadolu d'élite (concours d'entrée LGS), historique 1908. Seçmeli FR confirmé S2a V3. Recherche MEB liste Anadolu Liseleri élite FR seçmeli à compléter S3a.</t>
  </si>
  <si>
    <t>Allumer les étoiles + SIP</t>
  </si>
  <si>
    <t>MEB Anadolu Liseleri + IFT [AV URL source précise S3b]</t>
  </si>
  <si>
    <t>TR-E01</t>
  </si>
  <si>
    <t>Galatasaray Üniversitesi (GSÜ)</t>
  </si>
  <si>
    <t>E</t>
  </si>
  <si>
    <t>Çırağan Caddesi, Ortaköy, Beşiktaş, Istanbul</t>
  </si>
  <si>
    <t>mlenglet@gsu.edu.tr (coordinateur FLE)</t>
  </si>
  <si>
    <t>https://gsu.edu.tr/fr</t>
  </si>
  <si>
    <t>LV1 — UNIQUE université francophone publique de Turquie (accord bilatéral 1992)</t>
  </si>
  <si>
    <t>Public francophone · Universitaire · ~4000 étudiants 5 facultés élèves — Coordinateur FLE M. Mickaël LENGLET (équipe FLE 38 enseignants). Cœur du dispositif francophone.
HubSpot : 0 deals + 1 contacts associés.</t>
  </si>
  <si>
    <t>UDF + EELA + SIP université</t>
  </si>
  <si>
    <t>gsu.edu.tr + Wikipédia + IFT + consortiumgalatasaray.fr</t>
  </si>
  <si>
    <t>TR-E02</t>
  </si>
  <si>
    <t>Marmara Üniversitesi — Département Traduction Française et Interprétariat</t>
  </si>
  <si>
    <t>Faculté des Arts et Sciences (Fen-Edebiyat Fakültesi), Göztepe Campus, Kadıköy, Istanbul</t>
  </si>
  <si>
    <t>https://mt-fef.marmara.edu.tr/fr/</t>
  </si>
  <si>
    <t>LV1 (formation licence 4 ans en français — département traduction française)</t>
  </si>
  <si>
    <t>Public · Universitaire · [AV] élèves — Département Traduction Française fondé 2006, licence 4 ans. Une référence FLE universitaire Istanbul.
HubSpot : 0 deals + 1 contacts associés.</t>
  </si>
  <si>
    <t>UDF + SIP université</t>
  </si>
  <si>
    <t>mt-fef.marmara.edu.tr</t>
  </si>
  <si>
    <t>TR-E03</t>
  </si>
  <si>
    <t>Hacettepe Üniversitesi — École Supérieure des Langues Étrangères + Département Traduction-Interprétariat FR + Département FLE</t>
  </si>
  <si>
    <t>Beytepe Campus, Ankara</t>
  </si>
  <si>
    <t>https://ydyo.hacettepe.edu.tr/fr/</t>
  </si>
  <si>
    <t>LV1 (Département FLE + Département Traduction-Interprétariat français — formation diplômante)</t>
  </si>
  <si>
    <t>Public · Universitaire · [AV] élèves — Référence FLE et traduction française à Ankara. Filière historique.</t>
  </si>
  <si>
    <t>ydyo.hacettepe.edu.tr + abcfuture.com.tr + diplomatie.gouv.fr (fiche Curie)</t>
  </si>
  <si>
    <t>TR-E04</t>
  </si>
  <si>
    <t>İstanbul Üniversitesi — Département de Traduction et d'Interprétariat (français)</t>
  </si>
  <si>
    <t>Beyazıt Campus, Fatih, Istanbul</t>
  </si>
  <si>
    <t>[AV URL département FR site IU]</t>
  </si>
  <si>
    <t>LV1 (département de traduction française + département de FLE) [AV URL site précis]</t>
  </si>
  <si>
    <t>Public · Universitaire · [AV] élèves — [P] Présence d'un département traduction française confirmée par sources institutionnelles. URL précise du département à attacher en S3b.
HubSpot : 0 deals + 1 contacts associés.</t>
  </si>
  <si>
    <t>diplomatie.gouv.fr (fiche Curie Turquie) + gerflint.fr (Synergies Turquie)</t>
  </si>
  <si>
    <t>TR-E05</t>
  </si>
  <si>
    <t>Yıldız Teknik Üniversitesi (YTÜ) — Département de Traduction et d'Interprétariat (français)</t>
  </si>
  <si>
    <t>Davutpaşa Campus, Esenler, Istanbul</t>
  </si>
  <si>
    <t>[AV URL département FR site YTÜ]</t>
  </si>
  <si>
    <t>LV1 (département traduction française — maître de conférences FR confirmé)</t>
  </si>
  <si>
    <t>Public · Universitaire · [AV] élèves — [P] Présence département traduction française confirmée par sources institutionnelles. URL précise du département à attacher en S3b.</t>
  </si>
  <si>
    <t>diplomatie.gouv.fr (fiche Curie Turquie) + gerflint.fr (Synergies Turquie n°6 — Efeoğlu)</t>
  </si>
  <si>
    <t>TR-C04</t>
  </si>
  <si>
    <t>TED Zonguldak Koleji</t>
  </si>
  <si>
    <t>Yayla Mah. Kadırga Cad. No:54 Zonguldak</t>
  </si>
  <si>
    <t>[AV format générique : info@zonguldaktedkoleji.k12.tr — à confirmer siège TED Ankara ou campus]</t>
  </si>
  <si>
    <t>https://www.zonguldaktedkoleji.k12.tr [AV format générique TED — à confirmer]</t>
  </si>
  <si>
    <t>FR LV2/LV3 (anglais LV1 — à confirmer site par site)</t>
  </si>
  <si>
    <t>Privé réseau national (TED) · Élem. + sec. (1-12) · [AV ~1000-1500] élèves — Réseau TED Okulları. Anglophone LV1, FR potentiellement LV2/LV3. Sources : ted.org.tr.</t>
  </si>
  <si>
    <t>ted.org.tr/tedokullari/okullarimiz/</t>
  </si>
  <si>
    <t>TR-C05</t>
  </si>
  <si>
    <t>TED Karabük Koleji</t>
  </si>
  <si>
    <t>Necatibey Cad. No:21 Yenişehir/Karabük</t>
  </si>
  <si>
    <t>[AV format générique : info@karabuktedkoleji.k12.tr — à confirmer siège TED Ankara ou campus]</t>
  </si>
  <si>
    <t>https://www.karabuktedkoleji.k12.tr [AV format générique TED — à confirmer]</t>
  </si>
  <si>
    <t>TR-C06</t>
  </si>
  <si>
    <t>TED Kayseri Koleji</t>
  </si>
  <si>
    <t>Fevzi Çakmak Mah. No:12 Kocasinan/Kayseri</t>
  </si>
  <si>
    <t>[AV format générique : info@kayseritedkoleji.k12.tr — à confirmer siège TED Ankara ou campus]</t>
  </si>
  <si>
    <t>https://www.kayseritedkoleji.k12.tr [AV format générique TED — à confirmer]</t>
  </si>
  <si>
    <t>TR-C07</t>
  </si>
  <si>
    <t>TED Kdz. Ereğli Koleji</t>
  </si>
  <si>
    <t>Müftü Mah. Alemdar Cd. No:4 67300 Kdz.Ereğli/Zonguldak</t>
  </si>
  <si>
    <t>[AV format générique : info@kdzereglitedkoleji.k12.tr — à confirmer siège TED Ankara ou campus]</t>
  </si>
  <si>
    <t>https://www.kdzereglitedkoleji.k12.tr [AV format générique TED — à confirmer]</t>
  </si>
  <si>
    <t>TR-C08</t>
  </si>
  <si>
    <t>TED Batman Koleji</t>
  </si>
  <si>
    <t>Batman</t>
  </si>
  <si>
    <t>TPAO Site içi, Batman</t>
  </si>
  <si>
    <t>[AV format générique : info@batmantedkoleji.k12.tr — à confirmer siège TED Ankara ou campus]</t>
  </si>
  <si>
    <t>https://www.batmantedkoleji.k12.tr [AV format générique TED — à confirmer]</t>
  </si>
  <si>
    <t>TR-C09</t>
  </si>
  <si>
    <t>TED Aliağa Koleji</t>
  </si>
  <si>
    <t>Aliağa (Izmir)</t>
  </si>
  <si>
    <t>Siteler Mah. Petkim Site 1 Aliağa/İzmir</t>
  </si>
  <si>
    <t>[AV format générique : info@aliagatedkoleji.k12.tr — à confirmer siège TED Ankara ou campus]</t>
  </si>
  <si>
    <t>https://www.aliagatedkoleji.k12.tr [AV format générique TED — à confirmer]</t>
  </si>
  <si>
    <t>TR-C10</t>
  </si>
  <si>
    <t>TED Afyon Koleji</t>
  </si>
  <si>
    <t>Afyonkarahisar</t>
  </si>
  <si>
    <t>Dörtyol Mah. Turgut Özal Cad. No:59 Afyonkarahisar</t>
  </si>
  <si>
    <t>[AV format générique : info@afyontedkoleji.k12.tr — à confirmer siège TED Ankara ou campus]</t>
  </si>
  <si>
    <t>https://www.afyontedkoleji.k12.tr [AV format générique TED — à confirmer]</t>
  </si>
  <si>
    <t>TR-C11</t>
  </si>
  <si>
    <t>TED Bursa Koleji</t>
  </si>
  <si>
    <t>Bursa</t>
  </si>
  <si>
    <t>Bademli Mürsel Köyü Mevkii 21. Yüzyıl Cad. Mudanya/Bursa</t>
  </si>
  <si>
    <t>[AV format générique : info@bursatedkoleji.k12.tr — à confirmer siège TED Ankara ou campus]</t>
  </si>
  <si>
    <t>https://www.bursatedkoleji.k12.tr [AV format générique TED — à confirmer]</t>
  </si>
  <si>
    <t>TR-C12</t>
  </si>
  <si>
    <t>TED Isparta Koleji</t>
  </si>
  <si>
    <t>Isparta</t>
  </si>
  <si>
    <t>Sanayi Mah. 104.Cad. No:89 Atatürk Blv. 32100 Merkez/Isparta</t>
  </si>
  <si>
    <t>[AV format générique : info@ispartatedkoleji.k12.tr — à confirmer siège TED Ankara ou campus]</t>
  </si>
  <si>
    <t>https://www.ispartatedkoleji.k12.tr [AV format générique TED — à confirmer]</t>
  </si>
  <si>
    <t>TR-C13</t>
  </si>
  <si>
    <t>TED Konya Koleji</t>
  </si>
  <si>
    <t>Konya</t>
  </si>
  <si>
    <t>Sille Mah. Yeni Sille Cad. No:305 Selçuklu/Konya</t>
  </si>
  <si>
    <t>[AV format générique : info@konyatedkoleji.k12.tr — à confirmer siège TED Ankara ou campus]</t>
  </si>
  <si>
    <t>https://www.konyatedkoleji.k12.tr [AV format générique TED — à confirmer]</t>
  </si>
  <si>
    <t>TR-C14</t>
  </si>
  <si>
    <t>TED Malatya Koleji</t>
  </si>
  <si>
    <t>Malatya</t>
  </si>
  <si>
    <t>Yakınca, Şht. Mürsel Karataş Cd. No:16, 44110 Yeşilyurt/Malatya</t>
  </si>
  <si>
    <t>[AV format générique : info@malatyatedkoleji.k12.tr — à confirmer siège TED Ankara ou campus]</t>
  </si>
  <si>
    <t>https://www.malatyatedkoleji.k12.tr [AV format générique TED — à confirmer]</t>
  </si>
  <si>
    <t>TR-C15</t>
  </si>
  <si>
    <t>TED Mersin Koleji</t>
  </si>
  <si>
    <t>Mersin</t>
  </si>
  <si>
    <t>Fatih Mah. Okul Sk. No:1 Çeşmeli/Mersin</t>
  </si>
  <si>
    <t>[AV format générique : info@mersintedkoleji.k12.tr — à confirmer siège TED Ankara ou campus]</t>
  </si>
  <si>
    <t>https://www.mersintedkoleji.k12.tr [AV format générique TED — à confirmer]</t>
  </si>
  <si>
    <t>TR-C16</t>
  </si>
  <si>
    <t>TED Antalya Koleji</t>
  </si>
  <si>
    <t>Antalya</t>
  </si>
  <si>
    <t>Yenigöl Mah. Uzun Sokak No:1 07230 Antalya</t>
  </si>
  <si>
    <t>[AV format générique : info@antalyatedkoleji.k12.tr — à confirmer siège TED Ankara ou campus]</t>
  </si>
  <si>
    <t>https://www.antalyatedkoleji.k12.tr [AV format générique TED — à confirmer]</t>
  </si>
  <si>
    <t>TR-C17</t>
  </si>
  <si>
    <t>TED Samsun Koleji</t>
  </si>
  <si>
    <t>Samsun</t>
  </si>
  <si>
    <t>Beypınar Mah. 1391. Sok. No:12 Atakum/Samsun</t>
  </si>
  <si>
    <t>[AV format générique : info@samsuntedkoleji.k12.tr — à confirmer siège TED Ankara ou campus]</t>
  </si>
  <si>
    <t>https://www.samsuntedkoleji.k12.tr [AV format générique TED — à confirmer]</t>
  </si>
  <si>
    <t>TR-C18</t>
  </si>
  <si>
    <t>TED Alanya Koleji</t>
  </si>
  <si>
    <t>Alanya</t>
  </si>
  <si>
    <t>Oba Mah. Karakocalı Cad. No:8 Oba/Alanya</t>
  </si>
  <si>
    <t>[AV format générique : info@alanyatedkoleji.k12.tr — à confirmer siège TED Ankara ou campus]</t>
  </si>
  <si>
    <t>https://www.alanyatedkoleji.k12.tr [AV format générique TED — à confirmer]</t>
  </si>
  <si>
    <t>TR-C19</t>
  </si>
  <si>
    <t>TED Eskişehir Koleji</t>
  </si>
  <si>
    <t>Eskişehir</t>
  </si>
  <si>
    <t>Yukarı Söğütönü Mah. No:564 Eskişehir</t>
  </si>
  <si>
    <t>[AV format générique : info@eskisehirtedkoleji.k12.tr — à confirmer siège TED Ankara ou campus]</t>
  </si>
  <si>
    <t>https://www.eskisehirtedkoleji.k12.tr [AV format générique TED — à confirmer]</t>
  </si>
  <si>
    <t>TR-C20</t>
  </si>
  <si>
    <t>TED Ege Koleji</t>
  </si>
  <si>
    <t>İncirliova (Aydın)</t>
  </si>
  <si>
    <t>İstiklal Mah. Şehit Üsteğmen Süleyman Çamlıca Blv. No:5 İncirliova/Aydın</t>
  </si>
  <si>
    <t>[AV format générique : info@egetedkoleji.k12.tr — à confirmer siège TED Ankara ou campus]</t>
  </si>
  <si>
    <t>https://www.egetedkoleji.k12.tr [AV format générique TED — à confirmer]</t>
  </si>
  <si>
    <t>TR-C21</t>
  </si>
  <si>
    <t>TED Hatay Koleji</t>
  </si>
  <si>
    <t>Defne (Hatay)</t>
  </si>
  <si>
    <t>Ballıöz Mah. Ballıöz Yolu Cad No:43 Defne/Hatay</t>
  </si>
  <si>
    <t>[AV format générique : info@hataytedkoleji.k12.tr — à confirmer siège TED Ankara ou campus]</t>
  </si>
  <si>
    <t>https://www.hataytedkoleji.k12.tr [AV format générique TED — à confirmer]</t>
  </si>
  <si>
    <t>TR-C22</t>
  </si>
  <si>
    <t>TED Bodrum Koleji</t>
  </si>
  <si>
    <t>Bodrum</t>
  </si>
  <si>
    <t>Ortakent Mah. Kolej Sok. No:20 Ortakent/Bodrum</t>
  </si>
  <si>
    <t>[AV format générique : info@bodrumtedkoleji.k12.tr — à confirmer siège TED Ankara ou campus]</t>
  </si>
  <si>
    <t>https://www.bodrumtedkoleji.k12.tr [AV format générique TED — à confirmer]</t>
  </si>
  <si>
    <t>Privé réseau national (TED) · Élem. + sec. (1-12) · [AV ~1000-1500] élèves — Réseau TED Okulları. Anglophone LV1, FR potentiellement LV2/LV3. Sources : ted.org.tr.
HubSpot : 0 deals + 1 contacts associés.</t>
  </si>
  <si>
    <t>TR-C23</t>
  </si>
  <si>
    <t>TED Adana Koleji</t>
  </si>
  <si>
    <t>Adana</t>
  </si>
  <si>
    <t>Bahçeşehir Mah. Adana/Mersin Otoyolu No:32 Seyhan/Adana</t>
  </si>
  <si>
    <t>[AV format générique : info@adanatedkoleji.k12.tr — à confirmer siège TED Ankara ou campus]</t>
  </si>
  <si>
    <t>https://www.adanatedkoleji.k12.tr [AV format générique TED — à confirmer]</t>
  </si>
  <si>
    <t>TR-C24</t>
  </si>
  <si>
    <t>TED Çorum Koleji</t>
  </si>
  <si>
    <t>Çorum</t>
  </si>
  <si>
    <t>Üçtutlar Mah. Gülkent 1. Cad. No: 85/A Çorum</t>
  </si>
  <si>
    <t>[AV format générique : info@corumtedkoleji.k12.tr — à confirmer siège TED Ankara ou campus]</t>
  </si>
  <si>
    <t>https://www.corumtedkoleji.k12.tr [AV format générique TED — à confirmer]</t>
  </si>
  <si>
    <t>TR-C25</t>
  </si>
  <si>
    <t>TED Denizli Koleji</t>
  </si>
  <si>
    <t>Denizli</t>
  </si>
  <si>
    <t>Saruhan Mah. 1. Sok. No:5 Denizli</t>
  </si>
  <si>
    <t>[AV format générique : info@denizlitedkoleji.k12.tr — à confirmer siège TED Ankara ou campus]</t>
  </si>
  <si>
    <t>https://www.denizlitedkoleji.k12.tr [AV format générique TED — à confirmer]</t>
  </si>
  <si>
    <t>TR-C26</t>
  </si>
  <si>
    <t>TED İzmir Koleji</t>
  </si>
  <si>
    <t>Urla (Izmir)</t>
  </si>
  <si>
    <t>4088 Sk. No:2 Zeytinalanı, Urla/İzmir</t>
  </si>
  <si>
    <t>[AV format générique : info@izmirtedkoleji.k12.tr — à confirmer siège TED Ankara ou campus]</t>
  </si>
  <si>
    <t>https://www.izmirtedkoleji.k12.tr [AV format générique TED — à confirmer]</t>
  </si>
  <si>
    <t>TR-C27</t>
  </si>
  <si>
    <t>TED Trabzon Koleji</t>
  </si>
  <si>
    <t>Trabzon</t>
  </si>
  <si>
    <t>Yarımsakal Cad. Saygı Sk. No:9 Soğuksu/Trabzon</t>
  </si>
  <si>
    <t>[AV format générique : info@trabzontedkoleji.k12.tr — à confirmer siège TED Ankara ou campus]</t>
  </si>
  <si>
    <t>https://www.trabzontedkoleji.k12.tr [AV format générique TED — à confirmer]</t>
  </si>
  <si>
    <t>TR-C28</t>
  </si>
  <si>
    <t>TED Diyarbakır Koleji</t>
  </si>
  <si>
    <t>Diyarbakır</t>
  </si>
  <si>
    <t>Urfa Yolu Çeysa Plazaları No:162/B Kayapınar/Diyarbakır</t>
  </si>
  <si>
    <t>[AV format générique : info@diyarbakirtedkoleji.k12.tr — à confirmer siège TED Ankara ou campus]</t>
  </si>
  <si>
    <t>https://www.diyarbakirtedkoleji.k12.tr [AV format générique TED — à confirmer]</t>
  </si>
  <si>
    <t>TR-C29</t>
  </si>
  <si>
    <t>TED Atakent Koleji (Halkalı)</t>
  </si>
  <si>
    <t>Istanbul Halkalı</t>
  </si>
  <si>
    <t>Atakent Mah. 221. Sokak No:17 Halkalı Küçükçekmece/Istanbul</t>
  </si>
  <si>
    <t>[AV format générique : info@atakenttedkoleji.k12.tr — à confirmer siège TED Ankara ou campus]</t>
  </si>
  <si>
    <t>https://www.atakenttedkoleji.k12.tr [AV format générique TED — à confirmer]</t>
  </si>
  <si>
    <t>TR-C30</t>
  </si>
  <si>
    <t>TED Atakent Koleji Esenyurt</t>
  </si>
  <si>
    <t>Istanbul Esenyurt</t>
  </si>
  <si>
    <t>Koza Mah. 1640. Sokak No:7 Esenyurt/Istanbul</t>
  </si>
  <si>
    <t>[AV format générique : info@atakentesenyurttedkoleji.k12.tr — à confirmer siège TED Ankara ou campus]</t>
  </si>
  <si>
    <t>https://www.atakentesenyurttedkoleji.k12.tr [AV format générique TED — à confirmer]</t>
  </si>
  <si>
    <t>TR-C31</t>
  </si>
  <si>
    <t>TED Kocaeli Koleji</t>
  </si>
  <si>
    <t>Kocaeli</t>
  </si>
  <si>
    <t>Fatih Mah. Galip Erenoğlu Cad. No:10 Tınaztepe, Yuvacık/Kocaeli</t>
  </si>
  <si>
    <t>[AV format générique : info@kocaelitedkoleji.k12.tr — à confirmer siège TED Ankara ou campus]</t>
  </si>
  <si>
    <t>https://www.kocaelitedkoleji.k12.tr [AV format générique TED — à confirmer]</t>
  </si>
  <si>
    <t>TR-C32</t>
  </si>
  <si>
    <t>TED Sivas Koleji</t>
  </si>
  <si>
    <t>Sivas</t>
  </si>
  <si>
    <t>Orhangazi 42, Aşık Veysel Blv No:100, 58050 Sivas Merkez/Sivas</t>
  </si>
  <si>
    <t>[AV format générique : info@sivastedkoleji.k12.tr — à confirmer siège TED Ankara ou campus]</t>
  </si>
  <si>
    <t>https://www.sivastedkoleji.k12.tr [AV format générique TED — à confirmer]</t>
  </si>
  <si>
    <t>TR-C33</t>
  </si>
  <si>
    <t>TED Şanlıurfa Koleji</t>
  </si>
  <si>
    <t>Şanlıurfa</t>
  </si>
  <si>
    <t>Maşuk Mah. 8189. Sok No:2 Karaköprü/Şanlıurfa</t>
  </si>
  <si>
    <t>[AV format générique : info@sanliurfatedkoleji.k12.tr — à confirmer siège TED Ankara ou campus]</t>
  </si>
  <si>
    <t>https://www.sanliurfatedkoleji.k12.tr [AV format générique TED — à confirmer]</t>
  </si>
  <si>
    <t>TR-C34</t>
  </si>
  <si>
    <t>TED Elazığ Koleji</t>
  </si>
  <si>
    <t>Elazığ</t>
  </si>
  <si>
    <t>Hilalkent Mah. 407. Sok. No:23 Elazığ</t>
  </si>
  <si>
    <t>[AV format générique : info@elazigtedkoleji.k12.tr — à confirmer siège TED Ankara ou campus]</t>
  </si>
  <si>
    <t>https://www.elazigtedkoleji.k12.tr [AV format générique TED — à confirmer]</t>
  </si>
  <si>
    <t>TR-C35</t>
  </si>
  <si>
    <t>TED Van Koleji</t>
  </si>
  <si>
    <t>Van</t>
  </si>
  <si>
    <t>Şemsibey Mah. 2901 Erciş Yolu Blv. No:372 Tuşba/Van</t>
  </si>
  <si>
    <t>[AV format générique : info@vantedkoleji.k12.tr — à confirmer siège TED Ankara ou campus]</t>
  </si>
  <si>
    <t>https://www.vantedkoleji.k12.tr [AV format générique TED — à confirmer]</t>
  </si>
  <si>
    <t>TR-C36</t>
  </si>
  <si>
    <t>TED Sakarya Koleji</t>
  </si>
  <si>
    <t>Sakarya</t>
  </si>
  <si>
    <t>Camili Karapınar Mah. Alandüzü yolu Adapazarı/Sakarya</t>
  </si>
  <si>
    <t>[AV format générique : info@sakaryatedkoleji.k12.tr — à confirmer siège TED Ankara ou campus]</t>
  </si>
  <si>
    <t>https://www.sakaryatedkoleji.k12.tr [AV format générique TED — à confirmer]</t>
  </si>
  <si>
    <t>TR-C37</t>
  </si>
  <si>
    <t>TED Edirne Koleji</t>
  </si>
  <si>
    <t>Edirne</t>
  </si>
  <si>
    <t>Kocasinan Mah. E5 Karayolu Cad. 6.Sok. No:2/1 Edirne</t>
  </si>
  <si>
    <t>[AV format générique : info@edirnetedkoleji.k12.tr — à confirmer siège TED Ankara ou campus]</t>
  </si>
  <si>
    <t>https://www.edirnetedkoleji.k12.tr [AV format générique TED — à confirmer]</t>
  </si>
  <si>
    <t>TR-C38</t>
  </si>
  <si>
    <t>TED Çorlu Koleji</t>
  </si>
  <si>
    <t>Çorlu (Tekirdağ)</t>
  </si>
  <si>
    <t>Hatip Mah. Yeni Bosna Cad. No:11 59860 Çorlu/Tekirdağ</t>
  </si>
  <si>
    <t>[AV format générique : info@corlutedkoleji.k12.tr — à confirmer siège TED Ankara ou campus]</t>
  </si>
  <si>
    <t>https://www.corlutedkoleji.k12.tr [AV format générique TED — à confirmer]</t>
  </si>
  <si>
    <t>TR-C39</t>
  </si>
  <si>
    <t>TED Bandırma Koleji</t>
  </si>
  <si>
    <t>Bandırma (Balıkesir)</t>
  </si>
  <si>
    <t>600 Evler Mah. Süleyman Özbeyli Cad. No:2 Bandırma/Balıkesir</t>
  </si>
  <si>
    <t>[AV format générique : info@bandirmatedkoleji.k12.tr — à confirmer siège TED Ankara ou campus]</t>
  </si>
  <si>
    <t>https://www.bandirmatedkoleji.k12.tr [AV format générique TED — à confirmer]</t>
  </si>
  <si>
    <t>TR-C40</t>
  </si>
  <si>
    <t>TED Üsküdar Koleji</t>
  </si>
  <si>
    <t>Istanbul Üsküdar</t>
  </si>
  <si>
    <t>Çengelköy Mah. Engin Cad. No:29 Üsküdar/Istanbul</t>
  </si>
  <si>
    <t>[AV format générique : info@uskudartedkoleji.k12.tr — à confirmer siège TED Ankara ou campus]</t>
  </si>
  <si>
    <t>https://www.uskudartedkoleji.k12.tr [AV format générique TED — à confirmer]</t>
  </si>
  <si>
    <t>TR-C41</t>
  </si>
  <si>
    <t>TED Erzurum Koleji</t>
  </si>
  <si>
    <t>Erzurum</t>
  </si>
  <si>
    <t>Saltuklu Mah. Nakliyeciler Sok. No:4 Aziziye/Erzurum</t>
  </si>
  <si>
    <t>[AV format générique : info@erzurumtedkoleji.k12.tr — à confirmer siège TED Ankara ou campus]</t>
  </si>
  <si>
    <t>https://www.erzurumtedkoleji.k12.tr [AV format générique TED — à confirmer]</t>
  </si>
  <si>
    <t>TR-C42</t>
  </si>
  <si>
    <t>TED Bolu Koleji</t>
  </si>
  <si>
    <t>Bolu</t>
  </si>
  <si>
    <t>Doğancı Köyü, Yeni - 1. Köy Sok. No:22 Merkez/Bolu</t>
  </si>
  <si>
    <t>[AV format générique : info@bolutedkoleji.k12.tr — à confirmer siège TED Ankara ou campus]</t>
  </si>
  <si>
    <t>https://www.bolutedkoleji.k12.tr [AV format générique TED — à confirmer]</t>
  </si>
  <si>
    <t>TR-C43</t>
  </si>
  <si>
    <t>TED Düzce Koleji</t>
  </si>
  <si>
    <t>Düzce</t>
  </si>
  <si>
    <t>Şıralık Mah. 5615. Cad. No:34/1 Merkez/Düzce</t>
  </si>
  <si>
    <t>[AV format générique : info@duzcetedkoleji.k12.tr — à confirmer siège TED Ankara ou campus]</t>
  </si>
  <si>
    <t>https://www.duzcetedkoleji.k12.tr [AV format générique TED — à confirmer]</t>
  </si>
  <si>
    <t>TR-C44</t>
  </si>
  <si>
    <t>TED Çanakkale Koleji</t>
  </si>
  <si>
    <t>Çanakkale</t>
  </si>
  <si>
    <t>Çınarlı Köyü Armutlu Mevkii No: 1-6 Merkez/Çanakkale</t>
  </si>
  <si>
    <t>[AV format générique : info@canakkaletedkoleji.k12.tr — à confirmer siège TED Ankara ou campus]</t>
  </si>
  <si>
    <t>https://www.canakkaletedkoleji.k12.tr [AV format générique TED — à confirmer]</t>
  </si>
  <si>
    <t>TR-C45</t>
  </si>
  <si>
    <t>TED Tekirdağ Koleji</t>
  </si>
  <si>
    <t>Tekirdağ</t>
  </si>
  <si>
    <t>Bahçelievler Mah. İtina Sok. No: 4 Süleymanpaşa/Tekirdağ</t>
  </si>
  <si>
    <t>[AV format générique : info@tekirdagtedkoleji.k12.tr — à confirmer siège TED Ankara ou campus]</t>
  </si>
  <si>
    <t>https://www.tekirdagtedkoleji.k12.tr [AV format générique TED — à confirmer]</t>
  </si>
  <si>
    <t>TR-C46</t>
  </si>
  <si>
    <t>TED Darıca Koleji</t>
  </si>
  <si>
    <t>Darıca (Kocaeli)</t>
  </si>
  <si>
    <t>Piri Reis Mah. Uluçınar Sk. No:2, 41700 Kocaeli</t>
  </si>
  <si>
    <t>[AV format générique : info@daricatedkoleji.k12.tr — à confirmer siège TED Ankara ou campus]</t>
  </si>
  <si>
    <t>https://www.daricatedkoleji.k12.tr [AV format générique TED — à confirmer]</t>
  </si>
  <si>
    <t>TR-C47</t>
  </si>
  <si>
    <t>TED Dörtyol Koleji</t>
  </si>
  <si>
    <t>Dörtyol (Hatay)</t>
  </si>
  <si>
    <t>Çaylı Mah. Çaylı 1 Sk. No: 10 Dörtyol/Hatay</t>
  </si>
  <si>
    <t>[AV format générique : info@dortyoltedkoleji.k12.tr — à confirmer siège TED Ankara ou campus]</t>
  </si>
  <si>
    <t>https://www.dortyoltedkoleji.k12.tr [AV format générique TED — à confirmer]</t>
  </si>
  <si>
    <t>TR-C48</t>
  </si>
  <si>
    <t>TED Polatlı Koleji</t>
  </si>
  <si>
    <t>Polatlı (Ankara)</t>
  </si>
  <si>
    <t>Şehitlik Mah. Üçpınar Cd. No:43 Polatlı/Ankara</t>
  </si>
  <si>
    <t>[AV format générique : info@polatlitedkoleji.k12.tr — à confirmer siège TED Ankara ou campus]</t>
  </si>
  <si>
    <t>https://www.polatlitedkoleji.k12.tr [AV format générique TED — à confirmer]</t>
  </si>
  <si>
    <t>TR-C49</t>
  </si>
  <si>
    <t>TED Uşak Koleji</t>
  </si>
  <si>
    <t>Uşak</t>
  </si>
  <si>
    <t>Bölme, Hürriyet Cad. No:72, 64000 Uşak Merkez/Uşak</t>
  </si>
  <si>
    <t>[AV format générique : info@usaktedkoleji.k12.tr — à confirmer siège TED Ankara ou campus]</t>
  </si>
  <si>
    <t>https://www.usaktedkoleji.k12.tr [AV format générique TED — à confirmer]</t>
  </si>
  <si>
    <t>TR-D02</t>
  </si>
  <si>
    <t>Burak Bora Anadolu Lisesi</t>
  </si>
  <si>
    <t>İçmeler Mah., Tuzla, Istanbul</t>
  </si>
  <si>
    <t>https://burakboraal.meb.k12.tr/</t>
  </si>
  <si>
    <t>FR LV2/LV3 (anglais LV1)</t>
  </si>
  <si>
    <t>Public Anadolu · Lycée (9-12) · [AV] élèves — Anadolu public élite. FR LV2/LV3 confirmé sources convergentes.</t>
  </si>
  <si>
    <t>konusarakogren.com + wse.com.tr</t>
  </si>
  <si>
    <t>TR-D03</t>
  </si>
  <si>
    <t>Bornova Anadolu Lisesi</t>
  </si>
  <si>
    <t>Mevlana Mah. 1838 Sk. No:2 Bornova/İzmir</t>
  </si>
  <si>
    <t>https://bornovaal.meb.k12.tr/</t>
  </si>
  <si>
    <t>FR LV2 (anglais hazırlık)</t>
  </si>
  <si>
    <t>Public Anadolu · Lycée (9-12) · [AV] élèves — Anadolu public élite Izmir. Programmes échanges Erasmus.</t>
  </si>
  <si>
    <t>konusarakogren.com</t>
  </si>
  <si>
    <t>TR-D04</t>
  </si>
  <si>
    <t>İstanbul Erkek Lisesi</t>
  </si>
  <si>
    <t>Istanbul Beşiktaş</t>
  </si>
  <si>
    <t>Türkocağı Cad. No:2 34113 Cağaloğlu/Istanbul</t>
  </si>
  <si>
    <t>https://istanbulel.meb.k12.tr/</t>
  </si>
  <si>
    <t>FR LV3 (allemand LV1 + anglais LV2)</t>
  </si>
  <si>
    <t>Public Anadolu · Lycée (9-12) · ~2000 élèves — Anadolu public élite. 500 tam puanla zirvede. Tradition germano-turque.</t>
  </si>
  <si>
    <t>englishcentral.com + konusarakogren.com</t>
  </si>
  <si>
    <t>TR-D05</t>
  </si>
  <si>
    <t>Robert Koleji</t>
  </si>
  <si>
    <t>Istanbul Arnavutköy</t>
  </si>
  <si>
    <t>Kuruçeşme Cad. No:87 34345 Arnavutköy, Istanbul</t>
  </si>
  <si>
    <t>https://www.robcol.k12.tr/</t>
  </si>
  <si>
    <t>FR LV2/LV3 (TR/EN principal)</t>
  </si>
  <si>
    <t>Privé indépendant · Lycée (Prep+9-12) · ~1000 élèves — Lycée international privé d'élite. Multi-LV.</t>
  </si>
  <si>
    <t>englishcentral.com</t>
  </si>
  <si>
    <t>TR-D06</t>
  </si>
  <si>
    <t>Kadıköy Anadolu Lisesi</t>
  </si>
  <si>
    <t>Istanbul Kadıköy</t>
  </si>
  <si>
    <t>Caferağa Mh., Moda Cd. No:88 34710 Kadıköy/Istanbul</t>
  </si>
  <si>
    <t>https://kadikoyal.meb.k12.tr/</t>
  </si>
  <si>
    <t>FR LV3 historique (TR/DE actuels)</t>
  </si>
  <si>
    <t>Public Anadolu · Lycée (9-12) · [AV] élèves — Anadolu public. FR LV3 historique, statut actuel à vérifier site.</t>
  </si>
  <si>
    <t>Allumer les étoiles (à confirmer)</t>
  </si>
  <si>
    <t>TR-D07</t>
  </si>
  <si>
    <t>Tarsus American College (TAC)</t>
  </si>
  <si>
    <t>Tarsus (Mersin)</t>
  </si>
  <si>
    <t>Şahin Mah. Caminur Sok. No:2 33400 Tarsus/Mersin</t>
  </si>
  <si>
    <t>https://www.tac.k12.tr/</t>
  </si>
  <si>
    <t>FR LV2 (anglais LV1)</t>
  </si>
  <si>
    <t>Privé international · Élem.+sec. (1-12) · [AV] élèves — Privé anglophone élite Sud-Est. Réseau diplômés US.
HubSpot : 0 deals + 1 contacts.</t>
  </si>
  <si>
    <t>HubSpot HS#5999811782 + tac.k12.tr</t>
  </si>
  <si>
    <t>TR-D08</t>
  </si>
  <si>
    <t>FMV Işık Liseleri</t>
  </si>
  <si>
    <t>Istanbul Maslak</t>
  </si>
  <si>
    <t>FMV Işık Maslak Kampüsü, Sarıyer/Istanbul</t>
  </si>
  <si>
    <t>https://www.fmv.edu.tr/</t>
  </si>
  <si>
    <t>Privé multi-campus · Sec. (5-12) · [AV] élèves — Chaîne FMV. Contact Tülin Yazıcı, chef département. Programme 60k€ en cours.</t>
  </si>
  <si>
    <t>Fiche mandataire Bruno (60k€)</t>
  </si>
  <si>
    <t>TR-D09</t>
  </si>
  <si>
    <t>Lycée américain d'Istanbul</t>
  </si>
  <si>
    <t>Istanbul (campus à préciser)</t>
  </si>
  <si>
    <t>Privé international · Sec. (6-12) · [AV] élèves — Privé anglophone. Contact Elif, chef département. Programme 60k€ en cours.</t>
  </si>
  <si>
    <t>TR-D10</t>
  </si>
  <si>
    <t>Özel Sezin Okulu</t>
  </si>
  <si>
    <t>Istanbul Sarıyer</t>
  </si>
  <si>
    <t>Sarıyer/Istanbul</t>
  </si>
  <si>
    <t>https://sezin.k12.tr/</t>
  </si>
  <si>
    <t>FR à confirmer site</t>
  </si>
  <si>
    <t>Privé indépendant · Élem.+sec. · [AV] élèves — Privé Istanbul HubSpot. Statut FR non vérifié.
HubSpot : 0 deals + 1 contacts.</t>
  </si>
  <si>
    <t>À qualifier</t>
  </si>
  <si>
    <t>HubSpot HS#406539513053</t>
  </si>
  <si>
    <t>TR-D11</t>
  </si>
  <si>
    <t>Çakabey Okulları</t>
  </si>
  <si>
    <t>Izmir Karşıyaka</t>
  </si>
  <si>
    <t>Karşıyaka/Izmir</t>
  </si>
  <si>
    <t>https://cakabey.k12.tr/</t>
  </si>
  <si>
    <t>Privé indépendant · Élem.+sec. · [AV] élèves — Privé Izmir HubSpot. Statut FR non vérifié.
HubSpot : 0 deals + 1 contacts.</t>
  </si>
  <si>
    <t>HubSpot HS#5470608838</t>
  </si>
  <si>
    <t>TR-D12</t>
  </si>
  <si>
    <t>Çevre Koleji</t>
  </si>
  <si>
    <t>https://cevrekoleji.k12.tr/</t>
  </si>
  <si>
    <t>HubSpot HS#5470838513</t>
  </si>
  <si>
    <t>TR-D13</t>
  </si>
  <si>
    <t>Uğur Okulları Samsun</t>
  </si>
  <si>
    <t>Samsun (campus à préciser)</t>
  </si>
  <si>
    <t>https://www.ugur.com.tr/</t>
  </si>
  <si>
    <t>FR LV2 à confirmer</t>
  </si>
  <si>
    <t>Privé chaîne nationale · Élem.+sec. · [AV] élèves — Chaîne privée nationale. Contact Süleyman Çiftlikli. Programme 40k€ en cours.</t>
  </si>
  <si>
    <t>Fiche mandataire Bruno (40k€)</t>
  </si>
  <si>
    <t>TR-E06</t>
  </si>
  <si>
    <t>Anadolu Üniversitesi — Département FLE</t>
  </si>
  <si>
    <t>Yunusemre Kampüsü, Eskişehir</t>
  </si>
  <si>
    <t>https://www.anadolu.edu.tr/</t>
  </si>
  <si>
    <t>FR (Département Didactique FLE)</t>
  </si>
  <si>
    <t>Public · Université · [AV ~80 par promo] élèves — Université pionnière téléenseignement. Département FLE Faculté Pédagogie.</t>
  </si>
  <si>
    <t>UDF + Allumer les étoiles</t>
  </si>
  <si>
    <t>INALCO + academia.edu</t>
  </si>
  <si>
    <t>TR-E07</t>
  </si>
  <si>
    <t>Dokuz Eylül Üniversitesi — Filière Tourisme francophone</t>
  </si>
  <si>
    <t>Cumhuriyet Bul. No:144, 35210 Alsancak/Izmir</t>
  </si>
  <si>
    <t>https://www.deu.edu.tr/</t>
  </si>
  <si>
    <t>FR (filière tourisme TR/FR/EN)</t>
  </si>
  <si>
    <t>Public · Université · [AV] élèves — Filière Gestion du Tourisme partiellement francophone.</t>
  </si>
  <si>
    <t>IF Turquie + euroguidance</t>
  </si>
  <si>
    <t>TR-E08</t>
  </si>
  <si>
    <t>Bilkent Üniversitesi — École Langues étrangères</t>
  </si>
  <si>
    <t>Üniversiteler Mah., 06800 Çankaya/Ankara</t>
  </si>
  <si>
    <t>https://www.bilkent.edu.tr/</t>
  </si>
  <si>
    <t>FR (École Langues étr. EN+FR+TR)</t>
  </si>
  <si>
    <t>Privé fondation · Université · [AV] élèves — Université privée fondation top Turquie. Langues étrangères appliquées trilingue.</t>
  </si>
  <si>
    <t>TR-E09</t>
  </si>
  <si>
    <t>Uludağ Üniversitesi — Département FLE Faculté Pédagogie</t>
  </si>
  <si>
    <t>Görükle Kampüsü, 16059 Nilüfer/Bursa</t>
  </si>
  <si>
    <t>https://www.uludag.edu.tr/</t>
  </si>
  <si>
    <t>FR (Département FLE confirmé)</t>
  </si>
  <si>
    <t>Public · Université · [AV ~60 par promo] élèves — Département FLE actif. Présente HubSpot.
HubSpot : 0 deals + 1 contacts.</t>
  </si>
  <si>
    <t>INALCO + HubSpot HS#5950348732</t>
  </si>
  <si>
    <t>TR-E10</t>
  </si>
  <si>
    <t>Hacettepe Üniversitesi — Département Didactique FLE</t>
  </si>
  <si>
    <t>Beytepe Kampüsü, 06800 Çankaya/Ankara</t>
  </si>
  <si>
    <t>https://fdo.hacettepe.edu.tr/</t>
  </si>
  <si>
    <t>Public · Université · [AV] élèves — Distinct de TR-E03 (Lettres) : Faculté Pédagogie forme les futurs profs FLE.</t>
  </si>
  <si>
    <t>fdo.hacettepe.edu.tr</t>
  </si>
  <si>
    <t>TR-E11</t>
  </si>
  <si>
    <t>Namık Kemal Üniversitesi — Département FLE</t>
  </si>
  <si>
    <t>Değirmenaltı Yerleşkesi, 59030 Süleymanpaşa/Tekirdağ</t>
  </si>
  <si>
    <t>https://www.nku.edu.tr/</t>
  </si>
  <si>
    <t>FR (Département FLE)</t>
  </si>
  <si>
    <t>Public · Université · [AV] élèves — Partenariat INALCO. À confirmer activité FLE.</t>
  </si>
  <si>
    <t>UDF</t>
  </si>
  <si>
    <t>INALCO partenariats</t>
  </si>
  <si>
    <t>TR-E12</t>
  </si>
  <si>
    <t>İzmir University of Economics</t>
  </si>
  <si>
    <t>Izmir Balçova</t>
  </si>
  <si>
    <t>Sakarya Cd. No:156, 35330 Balçova/İzmir</t>
  </si>
  <si>
    <t>https://www.ieu.edu.tr/</t>
  </si>
  <si>
    <t>FR à confirmer (LV au choix)</t>
  </si>
  <si>
    <t>Privé fondation · Université · [AV] élèves — Privée fondation Izmir HubSpot. Programme FR à vérifier.
HubSpot : 0 deals + 1 contacts.</t>
  </si>
  <si>
    <t>HubSpot HS#430069136623</t>
  </si>
  <si>
    <t>TR-E13</t>
  </si>
  <si>
    <t>Başkent Üniversitesi</t>
  </si>
  <si>
    <t>Bağlıca Kampüsü, 06790 Etimesgut/Ankara</t>
  </si>
  <si>
    <t>https://www.baskent.edu.tr/</t>
  </si>
  <si>
    <t>Privé fondation · Université · [AV] élèves — Privée fondation Ankara. 2 contacts HubSpot.
HubSpot : 0 deals + 2 contacts.</t>
  </si>
  <si>
    <t>HubSpot HS#428636562675</t>
  </si>
  <si>
    <t>TR-E14</t>
  </si>
  <si>
    <t>Mersin Üniversitesi</t>
  </si>
  <si>
    <t>Çiftlikköy Kampüsü, 33343 Yenişehir/Mersin</t>
  </si>
  <si>
    <t>https://www.mersin.edu.tr/</t>
  </si>
  <si>
    <t>FR à confirmer (Département)</t>
  </si>
  <si>
    <t>Public · Université · [AV] élèves — HubSpot. Activité FLE à vérifier.
HubSpot : 0 deals + 0 contacts.</t>
  </si>
  <si>
    <t>HubSpot HS#396611698923</t>
  </si>
  <si>
    <t>TR-E15</t>
  </si>
  <si>
    <t>Müzik ve Güzel Sanatlar Üniversitesi (MGU)</t>
  </si>
  <si>
    <t>https://www.mgu.edu.tr/</t>
  </si>
  <si>
    <t>FR partiel (Ülkü Arslan coopération)</t>
  </si>
  <si>
    <t>Public spécialisé · Université · [AV] élèves — Université publique musique-beaux-arts. Programme coopération Ülkü Arslan en construction.
HubSpot : 0 deals + 2 contacts.</t>
  </si>
  <si>
    <t>Programme sur mesure</t>
  </si>
  <si>
    <t>Fiche mandataire Bruno + HubSpot HS#5317429205</t>
  </si>
  <si>
    <t>TR-E16</t>
  </si>
  <si>
    <t>Marmara Üniversitesi — Département FR Education</t>
  </si>
  <si>
    <t>Göztepe Kampüsü, Kadıköy/Istanbul</t>
  </si>
  <si>
    <t>https://egitim.marmara.edu.tr/</t>
  </si>
  <si>
    <t>FR (Département Éducation FR)</t>
  </si>
  <si>
    <t>Public · Université · [AV] élèves — Distinct de TR-E02 (Traduction). Contacts Yaprak + Didem. Programme 20k€ en cours.
HubSpot : 0 deals + 1 contacts.</t>
  </si>
  <si>
    <t>Fiche mandataire Bruno (Yaprak, Didem) + HubSpot HS#5470811357</t>
  </si>
  <si>
    <t>TR-F01</t>
  </si>
  <si>
    <t>Dila — Bureau séjours linguistiques (İstiklal)</t>
  </si>
  <si>
    <t>F</t>
  </si>
  <si>
    <t>Istanbul Beyoğlu</t>
  </si>
  <si>
    <t>İstiklal Cad., Beyoğlu/Istanbul</t>
  </si>
  <si>
    <t>Service francophone (bureau séjours)</t>
  </si>
  <si>
    <t>Privé bureau pédagogique · Service éducatif · n/a élèves — Bureau opéré par Isik Arbag. Programme 60k€ en cours, objectif 25 étudiants.</t>
  </si>
  <si>
    <t>Fiche mandataire Bruno (Isik Arbag dir.)</t>
  </si>
  <si>
    <t>TR-F02</t>
  </si>
  <si>
    <t>Lycée Victor Hugo — École de langue</t>
  </si>
  <si>
    <t>Burdur</t>
  </si>
  <si>
    <t>FR (école de langue dédiée)</t>
  </si>
  <si>
    <t>Privé école de langue · École de langue · [AV] élèves — École francophone privée. Programme 20k€ exécuté + Erasmus 12 inspecteurs 15k€ en cours.</t>
  </si>
  <si>
    <t>Fiche mandataire Bruno (Ziya + Yasemin Baysal)</t>
  </si>
  <si>
    <t>TR-F03</t>
  </si>
  <si>
    <t>Lycée Arkas Piri Reis - Izmir (= TR-A12/A13 ?)</t>
  </si>
  <si>
    <t>https://www.pirireis.k12.tr/</t>
  </si>
  <si>
    <t>FR (à confirmer)</t>
  </si>
  <si>
    <t>Privé indépendant ou réseau · Lycée · [AV] élèves — Cible Bruno 40k€. Probable même entité que TR-A12/A13 (à arbitrer S7).
HubSpot : 2 deals + 16 contacts.</t>
  </si>
  <si>
    <t>Fiche mandataire Bruno (Tuba Saraç dir.) + HubSpot HS#5470811358</t>
  </si>
  <si>
    <t>TR-F04</t>
  </si>
  <si>
    <t>TO Junior</t>
  </si>
  <si>
    <t>https://tojunior.com/</t>
  </si>
  <si>
    <t>FR (programme immersion FR)</t>
  </si>
  <si>
    <t>Tour-opérateur / programme immersion · Service éducatif · n/a élèves — Programme immersion 70k€ + 180k€ Küçük Prens. Contact Kerem. Visio 9 mars 2026.
HubSpot : 3 deals + 1 contacts.</t>
  </si>
  <si>
    <t>Allumer les étoiles immersion pro</t>
  </si>
  <si>
    <t>Fiche mandataire Bruno (Kerem) + HubSpot HS#29507315904</t>
  </si>
  <si>
    <t>TR-F05</t>
  </si>
  <si>
    <t>SCAC Turquie — Institut Français de Turquie (IFT)</t>
  </si>
  <si>
    <t>Ambassade FR, Paris Cd. No:70, 06540 Çankaya/Ankara</t>
  </si>
  <si>
    <t>juliette.mauget@ifturquie.org</t>
  </si>
  <si>
    <t>https://www.ifturquie.org/</t>
  </si>
  <si>
    <t>FR (cœur)</t>
  </si>
  <si>
    <t>Institutionnel diplomatique · Service de coopération · n/a élèves — Service de Coopération. Juliette Mauget, attachée coopération français. Détient cartographie officielle FR Turquie.</t>
  </si>
  <si>
    <t>Programme cartographie FR + UDF</t>
  </si>
  <si>
    <t>Fiche mandataire Bruno (Juliette Mauget ACPF) + ifturquie.org</t>
  </si>
  <si>
    <t>TR-F06</t>
  </si>
  <si>
    <t>Inspecteurs académiques Burdur (Erasmus 12 inspecteurs)</t>
  </si>
  <si>
    <t>Direction provinciale MEB Burdur</t>
  </si>
  <si>
    <t>FR (projet Erasmus mobilité)</t>
  </si>
  <si>
    <t>Institutionnel éducatif public · Service éducatif · 12 inspecteurs élèves — Education 2030. Mobilité 12 inspecteurs août 2026 (15k€). Effet levier province.</t>
  </si>
  <si>
    <t>EELA + Erasmus</t>
  </si>
  <si>
    <t>Fiche mandataire Bruno (lié Ziya + Yasemin Baysal)</t>
  </si>
  <si>
    <t>TR-F07</t>
  </si>
  <si>
    <t>SAJEV — Fondation Saint-Joseph / Petit Prince</t>
  </si>
  <si>
    <t>https://sajev.org.tr/</t>
  </si>
  <si>
    <t>FR (fondation francophone)</t>
  </si>
  <si>
    <t>Fondation propriétaire d'établissement · Fondation éducative · n/a élèves — Fondation propriétaire École Küçük Prens (TR-A07). Conseil : Demir + Mehmet.</t>
  </si>
  <si>
    <t>EELA conventionnement</t>
  </si>
  <si>
    <t>Mission Bruno Mars 2026 (Demir + Mehmet) + sajev.org.tr</t>
  </si>
  <si>
    <t>TR-D14</t>
  </si>
  <si>
    <t>Robert College (American Robert College of Istanbul)</t>
  </si>
  <si>
    <t>Istanbul (Arnavutköy/Beşiktaş)</t>
  </si>
  <si>
    <t>Kuruçeşme Cad. No:87, Arnavutköy, 34345 Beşiktaş/İstanbul</t>
  </si>
  <si>
    <t>+90 212 359 22 22</t>
  </si>
  <si>
    <t>robcol@robcol.k12.tr</t>
  </si>
  <si>
    <t>https://website.robcol.k12.tr/</t>
  </si>
  <si>
    <t>LV2/LV3 — non confirmé site direct, à vérifier</t>
  </si>
  <si>
    <t>Privé indépendant international historique · Lycée Prep + 9-12 · 1045 (190 internat) élèves — École la plus sélective de Turquie (top 0.02% au test national). Bilingue anglais/turc, accréditée NYSAIS. Programme français à vérifier mais base très solide pour EELA / UDF si FR enseigné. Internat important = profil séjour France adapté.
[VÉRIF 2026-05-24] website.robcol.k12.tr/en/about-rc/contact-us officiel + Wikipedia</t>
  </si>
  <si>
    <t>Allumer les étoiles + EELA (priorité)</t>
  </si>
  <si>
    <t>website.robcol.k12.tr (confirmation programme FR à creuser)</t>
  </si>
  <si>
    <t>TR-D15</t>
  </si>
  <si>
    <t>MEF International School Istanbul (MEFIS)</t>
  </si>
  <si>
    <t>Istanbul (Ortaköy/Beşiktaş)</t>
  </si>
  <si>
    <t>Ulus Mah. Öztopuz Cad. Leylak Sok., 34340 Ortaköy, Beşiktaş, İstanbul</t>
  </si>
  <si>
    <t>[AV — via mefis.k12.tr]</t>
  </si>
  <si>
    <t>[AV — format à vérifier]</t>
  </si>
  <si>
    <t>https://mefis.k12.tr/</t>
  </si>
  <si>
    <t>LV2 (anglais médium IB)</t>
  </si>
  <si>
    <t>Privé international (groupe MEF/Arikan) · Pre-school à Grade 12 / IB · ~300 (52 nationalités) élèves — École IB internationale anglophone. Public international expatrié = appétence séjours linguistiques élevée mais FR plutôt option. Cible secondaire mais intéressant pour mix internationals.
[VÉRIF 2026-05-24] Wikipedia + mefis.k12.tr</t>
  </si>
  <si>
    <t>SCL FR niveau LV2</t>
  </si>
  <si>
    <t>Wikipedia (cursus IB principal)</t>
  </si>
  <si>
    <t>TR-D16</t>
  </si>
  <si>
    <t>Üsküdar American Academy (UAA)</t>
  </si>
  <si>
    <t>Bağlarbaşı, Üsküdar 34660, İstanbul</t>
  </si>
  <si>
    <t>[AV — via uaa.k12.tr]</t>
  </si>
  <si>
    <t>https://www.uaa.k12.tr/</t>
  </si>
  <si>
    <t>LV2/LV3 — à vérifier</t>
  </si>
  <si>
    <t>Privé fondation (Health and Education Foundation) · Lycée Prep + 9-12 · ~900 élèves — Académie américaine historique (1873/1876). Public d'élite. Programme IB + AP. Statut FR à confirmer mais positionnement haut de gamme = cible EELA solide.
[VÉRIF 2026-05-24] Wikipedia + uaa.k12.tr</t>
  </si>
  <si>
    <t>SCL FR + EELA</t>
  </si>
  <si>
    <t>Wikipedia (programme IB + AP — FR option possible)</t>
  </si>
  <si>
    <t>TR-D17</t>
  </si>
  <si>
    <t>Istanbul International Community School (IICS)</t>
  </si>
  <si>
    <t>Istanbul (Hadımköy + Rumelihisarı)</t>
  </si>
  <si>
    <t>Karaağaç Köyü Mah., Kahraman Cad. 27/1, 34500 Büyükçekmece, İstanbul</t>
  </si>
  <si>
    <t>+90 212 857 82 64</t>
  </si>
  <si>
    <t>[AV — format prenom.nom@iics.k12.tr selon prospeo]</t>
  </si>
  <si>
    <t>https://iics.k12.tr/</t>
  </si>
  <si>
    <t>Privé international à but non lucratif · Pre-school à Grade 12 / IB triple programme · [AV — 101-200 staff selon prospeo] élèves — École IB internationale historique (1911). 3 programmes IB complets (PYP/MYP/DP). Communauté expatriée large. Cible secondaire intéressante.
[VÉRIF 2026-05-24] prospeo + iics.k12.tr</t>
  </si>
  <si>
    <t>SCL FR LV2</t>
  </si>
  <si>
    <t>iics.k12.tr (cursus IB)</t>
  </si>
  <si>
    <t>TR-D18</t>
  </si>
  <si>
    <t>Bahçeşehir Koleji (chaîne nationale)</t>
  </si>
  <si>
    <t>Istanbul (siège — 75+ campus)</t>
  </si>
  <si>
    <t>Beşyol Mahallesi İnönü Caddesi N°44, Küçükçekmece, 34295 Istanbul</t>
  </si>
  <si>
    <t>+90 212 411 11 11 [AV siège]</t>
  </si>
  <si>
    <t>[AV — siege@bahcesehir.k12.tr présumé, à confirmer]</t>
  </si>
  <si>
    <t>https://www.bahcesehir.k12.tr</t>
  </si>
  <si>
    <t>LV2 disciplinaire (anglais dominant)</t>
  </si>
  <si>
    <t>Chaîne privée turque · Élem. + sec. (K-12) · [AV] élèves — Chaîne 75+ campus, leader privé turc. Approche siège puis 3-5 campus prioritaires (Istanbul Ataşehir/Beşyol + Ankara + Izmir).</t>
  </si>
  <si>
    <t>bahcesehir.k12.tr (site officiel)</t>
  </si>
  <si>
    <t>Absent CRM</t>
  </si>
  <si>
    <t>TR-D19</t>
  </si>
  <si>
    <t>Doğa Koleji (chaîne nationale)</t>
  </si>
  <si>
    <t>Istanbul (siège — 100+ campus)</t>
  </si>
  <si>
    <t>Maslak Mahallesi, Şişli, Istanbul</t>
  </si>
  <si>
    <t>+90 850 309 09 09 [AV siège centre appels]</t>
  </si>
  <si>
    <t>[AV — info@dogakoleji.com présumé, à confirmer]</t>
  </si>
  <si>
    <t>https://www.dogakoleji.com</t>
  </si>
  <si>
    <t>Chaîne privée turque · Élem. + sec. (K-12) · [AV] élèves — Chaîne 100+ campus, deuxième chaîne privée turque. Acquise par groupe DOĞA Holding 2022. Approche siège.</t>
  </si>
  <si>
    <t>dogakoleji.com (site officiel)</t>
  </si>
  <si>
    <t>TR-D20</t>
  </si>
  <si>
    <t>Koç School</t>
  </si>
  <si>
    <t>Istanbul (Tuzla)</t>
  </si>
  <si>
    <t>Tepeören Mahallesi Eski Ankara Asfaltı Caddesi N°60, Tuzla, 34959 Istanbul</t>
  </si>
  <si>
    <t>+90 216 585 62 00</t>
  </si>
  <si>
    <t>[AV — info@kocschool.k12.tr présumé site officiel, à confirmer]</t>
  </si>
  <si>
    <t>https://www.kocschool.k12.tr</t>
  </si>
  <si>
    <t>LV1 anglais (programme IB) — LV3 français possible</t>
  </si>
  <si>
    <t>Privé bilingue d'élite (IB) · Élem. + sec. (K-12) · [AV] élèves — École Vehbi Koç Foundation. Élite turque. Programme IB. Cibler section français secondaire.</t>
  </si>
  <si>
    <t>kocschool.k12.tr (site officiel)</t>
  </si>
  <si>
    <t>TR-D21</t>
  </si>
  <si>
    <t>Enka Schools (Enka Okulları)</t>
  </si>
  <si>
    <t>Istanbul (Sarıyer/multi-campus)</t>
  </si>
  <si>
    <t>Sadi Gülçelik Spor Sitesi, İstinye, Sarıyer, Istanbul</t>
  </si>
  <si>
    <t>+90 212 705 65 65</t>
  </si>
  <si>
    <t>[AV — info@enka.k12.tr présumé, à confirmer]</t>
  </si>
  <si>
    <t>https://www.enka.k12.tr</t>
  </si>
  <si>
    <t>LV1 anglais (programme IB) — français en LV3</t>
  </si>
  <si>
    <t>Privé bilingue d'élite (IB) · Élem. + sec. (K-12) · [AV] élèves — Enka Foundation. École IB. Multi-campus.</t>
  </si>
  <si>
    <t>enka.k12.tr (site officiel)</t>
  </si>
  <si>
    <t>TR-D22</t>
  </si>
  <si>
    <t>Eyüboğlu Educational Institutions</t>
  </si>
  <si>
    <t>Istanbul (Çamlıca + multi)</t>
  </si>
  <si>
    <t>Ümraniye Çakmak Mahallesi, 34770 Istanbul</t>
  </si>
  <si>
    <t>+90 216 522 12 12</t>
  </si>
  <si>
    <t>[AV — info@eyuboglu.k12.tr présumé, à confirmer]</t>
  </si>
  <si>
    <t>https://www.eyuboglu.k12.tr</t>
  </si>
  <si>
    <t>LV1 anglais — français LV2/LV3</t>
  </si>
  <si>
    <t>Privé bilingue d'élite · Élem. + sec. (K-12) · [AV] élèves — Multi-campus Istanbul. Eyüboğlu Foundation. Approche siège.</t>
  </si>
  <si>
    <t>eyuboglu.k12.tr (site officiel)</t>
  </si>
  <si>
    <t>TR-D23</t>
  </si>
  <si>
    <t>Hisar School</t>
  </si>
  <si>
    <t>Göktürk Beldesi, Eyüp, 34077 Istanbul</t>
  </si>
  <si>
    <t>+90 212 364 00 00</t>
  </si>
  <si>
    <t>[AV — info@hisarschool.k12.tr présumé, à confirmer]</t>
  </si>
  <si>
    <t>https://www.hisarschool.k12.tr</t>
  </si>
  <si>
    <t>LV1 anglais — français LV2</t>
  </si>
  <si>
    <t>Privé bilingue d'élite · Élem. + sec. (K-12) · [AV] élèves — École d'élite Istanbul nord. Section internationale.</t>
  </si>
  <si>
    <t>hisarschool.k12.tr (site officiel)</t>
  </si>
  <si>
    <t>TR-D24</t>
  </si>
  <si>
    <t>Tarabya British Schools</t>
  </si>
  <si>
    <t>Istanbul (Tarabya)</t>
  </si>
  <si>
    <t>Kireçburnu Mahallesi, Sarıyer, Istanbul</t>
  </si>
  <si>
    <t>+90 212 262 26 26 [AV]</t>
  </si>
  <si>
    <t>[AV — info@tarabya.com présumé, à confirmer]</t>
  </si>
  <si>
    <t>https://www.tarabya.com</t>
  </si>
  <si>
    <t>LV1 anglais britannique — français LV3</t>
  </si>
  <si>
    <t>Privé bilingue (école britannique) · Élem. + sec. (K-12) · [AV] élèves — École britannique Istanbul Tarabya. Cible secondaire (anglais dominant).</t>
  </si>
  <si>
    <t>tarabya.com (site officiel)</t>
  </si>
  <si>
    <t>TR-D25</t>
  </si>
  <si>
    <t>Üsküdar SEV (Sağlık ve Eğitim Vakfı)</t>
  </si>
  <si>
    <t>Istanbul (Üsküdar)</t>
  </si>
  <si>
    <t>Aziz Mahmud Hüdayi Mahallesi, Üsküdar, 34672 Istanbul</t>
  </si>
  <si>
    <t>+90 216 333 21 21 [AV]</t>
  </si>
  <si>
    <t>[AV — info@sev.k12.tr présumé, à confirmer]</t>
  </si>
  <si>
    <t>https://www.sev.k12.tr</t>
  </si>
  <si>
    <t>Privé bilingue (école américaine) · Élem. + sec. (K-12) · [AV] élèves — Fondation SEV (santé et éducation). Multi-campus Istanbul.</t>
  </si>
  <si>
    <t>sev.k12.tr (site officiel)</t>
  </si>
  <si>
    <t>TR-D26</t>
  </si>
  <si>
    <t>Irmak Schools (Irmak Okulları)</t>
  </si>
  <si>
    <t>Istanbul (Kadıköy)</t>
  </si>
  <si>
    <t>Kayışdağı Caddesi, Ataşehir, 34750 Istanbul</t>
  </si>
  <si>
    <t>+90 216 411 39 39 [AV]</t>
  </si>
  <si>
    <t>[AV — info@irmak.k12.tr présumé, à confirmer]</t>
  </si>
  <si>
    <t>https://www.irmak.k12.tr</t>
  </si>
  <si>
    <t>Privé bilingue · Élem. + sec. (K-12) · [AV] élèves — Multi-campus Istanbul Anatolie.</t>
  </si>
  <si>
    <t>irmak.k12.tr (site officiel)</t>
  </si>
  <si>
    <t>TR-D27</t>
  </si>
  <si>
    <t>FMV Erenköy Işık Liseleri</t>
  </si>
  <si>
    <t>Istanbul (Erenköy)</t>
  </si>
  <si>
    <t>Erenköy, Kadıköy, Istanbul</t>
  </si>
  <si>
    <t>+90 216 411 26 70 [AV]</t>
  </si>
  <si>
    <t>[AV — fmv@fmv.edu.tr siège présumé, à confirmer]</t>
  </si>
  <si>
    <t>https://www.erenkoy.fmv.edu.tr</t>
  </si>
  <si>
    <t>Privé bilingue groupe FMV · Sec. (9-12) · [AV] élèves — Multi-campus FMV. À compléter avec Ayazağa, Ispartakule selon priorité siège.</t>
  </si>
  <si>
    <t>fmv.edu.tr (groupe siège)</t>
  </si>
  <si>
    <t>TR-D28</t>
  </si>
  <si>
    <t>FMV Ayazağa Işık Liseleri</t>
  </si>
  <si>
    <t>Istanbul (Ayazağa)</t>
  </si>
  <si>
    <t>Maslak, Sarıyer, Istanbul</t>
  </si>
  <si>
    <t>+90 212 286 11 30 [AV]</t>
  </si>
  <si>
    <t>[AV — via siège fmv.edu.tr]</t>
  </si>
  <si>
    <t>https://www.ayazaga.fmv.edu.tr</t>
  </si>
  <si>
    <t>Privé bilingue groupe FMV · Sec. (9-12) · [AV] élèves — Approche centralisée via siège FMV.</t>
  </si>
  <si>
    <t>TR-D29</t>
  </si>
  <si>
    <t>TED Ankara Koleji (≠ TR-C01 — campus complet)</t>
  </si>
  <si>
    <t>Taşpınar Mahallesi, İncek, Gölbaşı, 06830 Ankara</t>
  </si>
  <si>
    <t>+90 312 586 90 00</t>
  </si>
  <si>
    <t>[AV — info@tedankara.k12.tr présumé, à confirmer]</t>
  </si>
  <si>
    <t>https://www.tedankara.k12.tr</t>
  </si>
  <si>
    <t>Privé bilingue d'élite · Élem. + sec. (K-12) · [AV] élèves — Campus TED Ankara Koleji = école d'élite ankaraite. Distincte de TED Foundation siège.</t>
  </si>
  <si>
    <t>tedankara.k12.tr (site officiel campus)</t>
  </si>
  <si>
    <t>TR-D30</t>
  </si>
  <si>
    <t>Çankaya Üniversitesi Özel Liseleri</t>
  </si>
  <si>
    <t>Yukarıyurtçu Mahallesi, Mimar Sinan Caddesi, Çankaya, 06790 Ankara</t>
  </si>
  <si>
    <t>+90 312 233 10 00 [AV]</t>
  </si>
  <si>
    <t>[AV — siège univ, à confirmer]</t>
  </si>
  <si>
    <t>https://www.cankaya.edu.tr/lise</t>
  </si>
  <si>
    <t>LV1 anglais — français possible</t>
  </si>
  <si>
    <t>Privé universitaire · Sec. (9-12) · [AV] élèves — Lycée Université Çankaya. Cible secondaire.</t>
  </si>
  <si>
    <t>cankaya.edu.tr (univ siège)</t>
  </si>
  <si>
    <t>TR-D31</t>
  </si>
  <si>
    <t>SEV Izmir Amerikan Lisesi</t>
  </si>
  <si>
    <t>İzmir</t>
  </si>
  <si>
    <t>Göztepe Mahallesi, Konak, 35290 İzmir</t>
  </si>
  <si>
    <t>+90 232 463 73 33 [AV]</t>
  </si>
  <si>
    <t>[AV — info@sevizmir.k12.tr présumé]</t>
  </si>
  <si>
    <t>https://www.sevizmir.k12.tr</t>
  </si>
  <si>
    <t>Privé bilingue américain · Sec. (9-12) · [AV] élèves — SEV Izmir. Frère du SEV Istanbul.</t>
  </si>
  <si>
    <t>sevizmir.k12.tr (site officiel)</t>
  </si>
  <si>
    <t>TR-D32</t>
  </si>
  <si>
    <t>MEF Okulları (chaîne MEF Foundation)</t>
  </si>
  <si>
    <t>Istanbul (multi-campus)</t>
  </si>
  <si>
    <t>Ulus Mahallesi, Beşiktaş, 34340 Istanbul</t>
  </si>
  <si>
    <t>+90 212 287 69 00 [AV siège]</t>
  </si>
  <si>
    <t>[AV — info@mefokullari.k12.tr présumé, à confirmer]</t>
  </si>
  <si>
    <t>https://www.mefokullari.k12.tr</t>
  </si>
  <si>
    <t>Privé bilingue · Élem. + sec. (K-12) · [AV] élèves — Chaîne MEF Foundation. Distincte de MEF International (TR-D15). Multi-campus.</t>
  </si>
  <si>
    <t>mefokullari.k12.tr (site officiel)</t>
  </si>
  <si>
    <t>TR-D33</t>
  </si>
  <si>
    <t>Bursa Anadolu Erkek Lisesi (ex-Bursa Erkek)</t>
  </si>
  <si>
    <t>Setbaşı Mahallesi, Osmangazi, Bursa</t>
  </si>
  <si>
    <t>+90 224 220 67 80 [AV]</t>
  </si>
  <si>
    <t>[AV — site MEB régional]</t>
  </si>
  <si>
    <t>[AV — LV2 français potentiel]</t>
  </si>
  <si>
    <t>Public sélectif Anadolu · Sec. (9-12) · [AV] élèves — Lycée Anadolu sélectif Bursa. Potentiel français LV2 à qualifier.</t>
  </si>
  <si>
    <t>meb.gov.tr régional Bursa</t>
  </si>
  <si>
    <t>TR-D34</t>
  </si>
  <si>
    <t>Adana Anadolu Lisesi / Tepebağ Anadolu Lisesi</t>
  </si>
  <si>
    <t>Public sélectif Anadolu · Sec. (9-12) · [AV] élèves — Anadolu Lisesi sud Turquie. Priorité D — qualification terrain Bruno.</t>
  </si>
  <si>
    <t>meb.gov.tr régional Adana</t>
  </si>
  <si>
    <t>TR-D35</t>
  </si>
  <si>
    <t>Antalya Anadolu Lisesi</t>
  </si>
  <si>
    <t>Public sélectif Anadolu · Sec. (9-12) · [AV] élèves — Anadolu Lisesi côte sud. Tourisme + français LV2 potentiel.</t>
  </si>
  <si>
    <t>meb.gov.tr régional Antalya</t>
  </si>
  <si>
    <t>CARTOGRAPHIE TURQUIE 2026 · PRIORITÉS</t>
  </si>
  <si>
    <t>Ce que montre cet onglet : les priorités triées par score, reliées en direct à l'onglet Établissements. À quoi il sert : la liste de travail immédiate.</t>
  </si>
  <si>
    <t>« On écoute avant de proposer. »</t>
  </si>
  <si>
    <t>— Posture conseil Francophonia</t>
  </si>
  <si>
    <t>#</t>
  </si>
  <si>
    <t>Nom</t>
  </si>
  <si>
    <t>Programmes (univers)</t>
  </si>
  <si>
    <t>_score</t>
  </si>
  <si>
    <t>_pos</t>
  </si>
  <si>
    <t>CARTOGRAPHIE TURQUIE 2026 · PIPELINE</t>
  </si>
  <si>
    <t>Ce que montre cet onglet : la photographie des transactions actives (entonnoir + total). Le détail s'extrait via le skill HubSpot.</t>
  </si>
  <si>
    <t>Étape du pipeline</t>
  </si>
  <si>
    <t>Transactions</t>
  </si>
  <si>
    <t>Montant (€)</t>
  </si>
  <si>
    <t>Approbation En Attente</t>
  </si>
  <si>
    <t>Organiser Séjour</t>
  </si>
  <si>
    <t>Prise De Contact</t>
  </si>
  <si>
    <t>Proposition Et Devis Envoyés</t>
  </si>
  <si>
    <t>Qualifié Pour Acheter</t>
  </si>
  <si>
    <t>Rendez Vous Pris</t>
  </si>
  <si>
    <t>Rendez Vous Éfféctué</t>
  </si>
  <si>
    <t>Contact À Reprendre</t>
  </si>
  <si>
    <t>Transaction Non Qualifiée</t>
  </si>
  <si>
    <t>TOTAL ACTIF</t>
  </si>
  <si>
    <t>Rappel : le pipeline « chaud » du Dashboard (Bloc 2) = Fidélisation (08) + Reportés (09). Cet onglet montre les transactions actives en cours.</t>
  </si>
  <si>
    <t>CARTOGRAPHIE TURQUIE 2026 · CONTACTS</t>
  </si>
  <si>
    <t>Ce que montre cet onglet : les contacts rattachés au pays (structure + échantillon). Le détail complet et la synthèse par segment s'extraient via le skill HubSpot.</t>
  </si>
  <si>
    <t>Établissement déclaré</t>
  </si>
  <si>
    <t>Prénom</t>
  </si>
  <si>
    <t>Fonction</t>
  </si>
  <si>
    <t>Email</t>
  </si>
  <si>
    <t>Company</t>
  </si>
  <si>
    <t>Statut</t>
  </si>
  <si>
    <t xml:space="preserve">Université de Baskent - Turquie </t>
  </si>
  <si>
    <t xml:space="preserve">Hakan </t>
  </si>
  <si>
    <t>Professeur université</t>
  </si>
  <si>
    <t>Échantillon</t>
  </si>
  <si>
    <t xml:space="preserve">Nihal </t>
  </si>
  <si>
    <t>Professeur lycée</t>
  </si>
  <si>
    <t>Tevfik Fikret</t>
  </si>
  <si>
    <t>Ayşe</t>
  </si>
  <si>
    <t>Proviseur</t>
  </si>
  <si>
    <t>Tevfik Fikret Okulları</t>
  </si>
  <si>
    <t>Zeynep</t>
  </si>
  <si>
    <t>Professeur collège; Professeur lycée</t>
  </si>
  <si>
    <t>905327040277</t>
  </si>
  <si>
    <t>Isik</t>
  </si>
  <si>
    <t>Agent de voyage; Professeur cours privé</t>
  </si>
  <si>
    <t xml:space="preserve"> +902165733031</t>
  </si>
  <si>
    <t>Dil Aktivite Merkezi</t>
  </si>
  <si>
    <t>Yesim</t>
  </si>
  <si>
    <t>Notre-Dame de Sion Fransız Lisesi</t>
  </si>
  <si>
    <t>≈ 174 contacts rattachés à la Turquie dans HubSpot. L'extraction complète et la synthèse par segment se font via le skill HubSpot. Le croisement avec l'onglet Établissements passe par le champ « Établissement déclaré ».</t>
  </si>
  <si>
    <t>CARTOGRAPHIE TURQUIE 2026 · MARCHÉ</t>
  </si>
  <si>
    <t>Ce que montre cet onglet : 30 concurrents lus sur plusieurs dimensions. À ne pas confondre avec les agences partenaires (07).</t>
  </si>
  <si>
    <t>Concurrent</t>
  </si>
  <si>
    <t>Familles cibles</t>
  </si>
  <si>
    <t>Positionnement</t>
  </si>
  <si>
    <t>Offre</t>
  </si>
  <si>
    <t>Prix [AV]</t>
  </si>
  <si>
    <t>Ancrage territorial</t>
  </si>
  <si>
    <t>Typologie clients</t>
  </si>
  <si>
    <t>Modèle pédagogique</t>
  </si>
  <si>
    <t>Dimension solidaire</t>
  </si>
  <si>
    <t>Post-séjour</t>
  </si>
  <si>
    <t>Écosystème prescripteurs</t>
  </si>
  <si>
    <t>Signature éditoriale</t>
  </si>
  <si>
    <t>C1</t>
  </si>
  <si>
    <t>EF Education First</t>
  </si>
  <si>
    <t>A + C (multi)</t>
  </si>
  <si>
    <t>Géant mondial multi-langues</t>
  </si>
  <si>
    <t>SCL+SIP+UDF+langues+ado</t>
  </si>
  <si>
    <t>[AV] ~2500-3500€/2 sem</t>
  </si>
  <si>
    <t>Mondial 116 pays</t>
  </si>
  <si>
    <t>B2B+B2C masse</t>
  </si>
  <si>
    <t>Standardisé qualité</t>
  </si>
  <si>
    <t>Faible (mention CSR)</t>
  </si>
  <si>
    <t>Modeste</t>
  </si>
  <si>
    <t>Forte (alumni network)</t>
  </si>
  <si>
    <t>Agents+B2C direct</t>
  </si>
  <si>
    <t>Anglo-saxon premium</t>
  </si>
  <si>
    <t>C2</t>
  </si>
  <si>
    <t>Azurlingua</t>
  </si>
  <si>
    <t>Concurrent direct Nice (relais Istanbul via Engin Asar — voir C8)</t>
  </si>
  <si>
    <t>SCL+SIP+langues+pro</t>
  </si>
  <si>
    <t>[AV] ~1800-2200€/2 sem</t>
  </si>
  <si>
    <t>Nice locale</t>
  </si>
  <si>
    <t>B2B groupes scolaires</t>
  </si>
  <si>
    <t>Cours+activités</t>
  </si>
  <si>
    <t>Faible</t>
  </si>
  <si>
    <t>Modérée</t>
  </si>
  <si>
    <t>Réseau d'agences</t>
  </si>
  <si>
    <t>Côte d'Azur</t>
  </si>
  <si>
    <t>C3</t>
  </si>
  <si>
    <t>CIA (Cours International d'Antibes)</t>
  </si>
  <si>
    <t>Concurrent direct Côte d'Azur</t>
  </si>
  <si>
    <t>SCL+SIP+ado</t>
  </si>
  <si>
    <t>[AV] ~1900-2300€/2 sem</t>
  </si>
  <si>
    <t>Antibes locale</t>
  </si>
  <si>
    <t>Cours+sorties</t>
  </si>
  <si>
    <t>C4</t>
  </si>
  <si>
    <t>France Langue</t>
  </si>
  <si>
    <t>Réseau national FR</t>
  </si>
  <si>
    <t>SCL+SIP+langues+pro+visa</t>
  </si>
  <si>
    <t>[AV] ~1500-2500€/2 sem</t>
  </si>
  <si>
    <t>Multi-villes FR</t>
  </si>
  <si>
    <t>B2B+B2C mixte</t>
  </si>
  <si>
    <t>Cours+culture FR</t>
  </si>
  <si>
    <t>Modérée (Eco-École)</t>
  </si>
  <si>
    <t>Agents internationaux</t>
  </si>
  <si>
    <t>France authentique</t>
  </si>
  <si>
    <t>C5</t>
  </si>
  <si>
    <t>Accent Français</t>
  </si>
  <si>
    <t>Montpellier moyen-haut</t>
  </si>
  <si>
    <t>SCL+SIP+langues</t>
  </si>
  <si>
    <t>[AV] ~1800-2400€/2 sem</t>
  </si>
  <si>
    <t>Montpellier locale</t>
  </si>
  <si>
    <t>B2B+B2C</t>
  </si>
  <si>
    <t>Cours+culture occitane</t>
  </si>
  <si>
    <t>Agents</t>
  </si>
  <si>
    <t>Sud de la France</t>
  </si>
  <si>
    <t>C6</t>
  </si>
  <si>
    <t>Kaplan International</t>
  </si>
  <si>
    <t>Anglais+autres langues+pro</t>
  </si>
  <si>
    <t>[AV] ~3000-4500€/2 sem</t>
  </si>
  <si>
    <t>Mondial multi-pays</t>
  </si>
  <si>
    <t>B2B+B2C premium</t>
  </si>
  <si>
    <t>Standardisé Kaplan</t>
  </si>
  <si>
    <t>Forte</t>
  </si>
  <si>
    <t>Forte (Kaplan Career)</t>
  </si>
  <si>
    <t>Agents+B2C</t>
  </si>
  <si>
    <t>C7</t>
  </si>
  <si>
    <t>Goethe-Institut Türkiye</t>
  </si>
  <si>
    <t>C + D</t>
  </si>
  <si>
    <t>Référence allemande institutionnelle</t>
  </si>
  <si>
    <t>Langue allemande+culture+Erasmus+ DE</t>
  </si>
  <si>
    <t>[AV] tarifs publics modérés</t>
  </si>
  <si>
    <t>5 antennes Turquie</t>
  </si>
  <si>
    <t>Institutionnel CECRL</t>
  </si>
  <si>
    <t>Forte (mission publique)</t>
  </si>
  <si>
    <t>Forte (réseau alumni Goethe)</t>
  </si>
  <si>
    <t>Réseau ministériel allemand+Erasmus+</t>
  </si>
  <si>
    <t>Allemagne institutionnelle</t>
  </si>
  <si>
    <t>C8</t>
  </si>
  <si>
    <t>Azurlingua Türkiye (Engin Asar — bureau Istanbul) [DÉCOUVERTE V2.1]</t>
  </si>
  <si>
    <t>A — Lycées francophones Istanbul</t>
  </si>
  <si>
    <t>TERRAIN — Représentant turc direct du concurrent Azurlingua (Nice)</t>
  </si>
  <si>
    <t>Yaz okulu Nice 3 semaines pour élèves Fransız Lisesi (cible directe TR-A02 à TR-A11)</t>
  </si>
  <si>
    <t>[AV] aligné Azurlingua FR ~1800-2200€</t>
  </si>
  <si>
    <t>Istanbul (bureau dédié)</t>
  </si>
  <si>
    <t>B2C familles + B2B lycées francophones</t>
  </si>
  <si>
    <t>Cours intensifs + activités Nice</t>
  </si>
  <si>
    <t>Modérée (récurrence Fransız Lisesi)</t>
  </si>
  <si>
    <t>Direct lycées francophones</t>
  </si>
  <si>
    <t>Bilingue TR-FR familier</t>
  </si>
  <si>
    <t>C9</t>
  </si>
  <si>
    <t>EF Türkiye (11 bureaux nationaux) [DÉCOUVERTE V2.1]</t>
  </si>
  <si>
    <t>A + C (multi-langues — surtout EN)</t>
  </si>
  <si>
    <t>TERRAIN — Maillage national dense, organisation directe</t>
  </si>
  <si>
    <t>SCL+SIP+UDF (toutes langues), priorité EN, FR option mineure</t>
  </si>
  <si>
    <t>11 villes Türkiye (Istanbul, Ankara, Izmir, Bursa, Antalya, etc.)</t>
  </si>
  <si>
    <t>B2C familles + B2B masse</t>
  </si>
  <si>
    <t>Standardisé qualité monde</t>
  </si>
  <si>
    <t>Faible (CSR)</t>
  </si>
  <si>
    <t>Forte (alumni mondial)</t>
  </si>
  <si>
    <t>B2C direct + agents</t>
  </si>
  <si>
    <t>Anglo-saxon premium global</t>
  </si>
  <si>
    <t>C11</t>
  </si>
  <si>
    <t>Universités turques Erasmus+ FR (Galatasaray, Hacettepe, Marmara, Anadolu)</t>
  </si>
  <si>
    <t>C — Formation continue professeurs FLE</t>
  </si>
  <si>
    <t>TERRAIN — Concurrents indirects UDF via programmes Erasmus+ KA1</t>
  </si>
  <si>
    <t>Stages KA1 mobilité enseignants FLE (auto-organisés universités turques vers FR)</t>
  </si>
  <si>
    <t>Financé Erasmus+</t>
  </si>
  <si>
    <t>Universités Türkiye</t>
  </si>
  <si>
    <t>B2B inter-universitaire</t>
  </si>
  <si>
    <t>Académique pur</t>
  </si>
  <si>
    <t>Modérée (gratuit)</t>
  </si>
  <si>
    <t>Suivi académique</t>
  </si>
  <si>
    <t>Programmes pluriannuels</t>
  </si>
  <si>
    <t>Réseau Erasmus universitaire</t>
  </si>
  <si>
    <t>Recherche/recherche</t>
  </si>
  <si>
    <t>Dimension</t>
  </si>
  <si>
    <t>Position Francophonia</t>
  </si>
  <si>
    <t>Vs concurrents Famille A</t>
  </si>
  <si>
    <t>Commentaire</t>
  </si>
  <si>
    <t>Positionnement éditorial</t>
  </si>
  <si>
    <t>DEVANT</t>
  </si>
  <si>
    <t>Manifeste + scénographie 4 valeurs Côte d'Azur unique</t>
  </si>
  <si>
    <t>Aucun concurrent A ne porte un Manifeste explicite</t>
  </si>
  <si>
    <t>Offre multi-univers</t>
  </si>
  <si>
    <t>SCL+SIP+UDF+EELA+Erasmus+ en parcours articulé</t>
  </si>
  <si>
    <t>Concurrents A = mono-offre SCL+SIP</t>
  </si>
  <si>
    <t>Prix</t>
  </si>
  <si>
    <t>PARITÉ</t>
  </si>
  <si>
    <t>Positionnement médian Côte d'Azur</t>
  </si>
  <si>
    <t>Aligné Azurlingua/CIA, supérieur Accent Français</t>
  </si>
  <si>
    <t>Nice = équivalent Azurlingua/CIA</t>
  </si>
  <si>
    <t>Côte d'Azur partagée</t>
  </si>
  <si>
    <t>Réseau prescripteur B2B éducatif structuré</t>
  </si>
  <si>
    <t>Concurrents A = B2B léger</t>
  </si>
  <si>
    <t>Immersion en collège/lycée français unique</t>
  </si>
  <si>
    <t>Aucun concurrent A ne propose immersion en système scolaire FR</t>
  </si>
  <si>
    <t>Agrément ESUS + entreprise à mission + voies post-séjour solidaires</t>
  </si>
  <si>
    <t>Concurrents A = mention CSR cosmétique</t>
  </si>
  <si>
    <t>Séquence 8 paliers + 4 voies post-séjour structurées</t>
  </si>
  <si>
    <t>Concurrents A = post-séjour modeste</t>
  </si>
  <si>
    <t>Accompagnateurs</t>
  </si>
  <si>
    <t>Standards de la profession</t>
  </si>
  <si>
    <t>Pas de différenciation forte</t>
  </si>
  <si>
    <t>Écosystème prescripteurs Turquie spécifiquement</t>
  </si>
  <si>
    <t>RETRAIT</t>
  </si>
  <si>
    <t>À construire (Bruno seul mandataire)</t>
  </si>
  <si>
    <t>EF/Goethe ont des réseaux denses Turquie. Espace à conquérir.</t>
  </si>
  <si>
    <t>Manifeste + Carnet des Possibles + Carnet des Situations + Conseil scientifique</t>
  </si>
  <si>
    <t>Aucun concurrent ne porte un dispositif éditorial doctrinal comparable</t>
  </si>
  <si>
    <t>EV</t>
  </si>
  <si>
    <t>Espace vide identifié</t>
  </si>
  <si>
    <t>Pourquoi vide</t>
  </si>
  <si>
    <t>Drapeau Francophonia</t>
  </si>
  <si>
    <t>EV1</t>
  </si>
  <si>
    <t>Parcours francophone complet lycée→université→pro</t>
  </si>
  <si>
    <t>Personne ne porte le parcours articulé en 3 temps</t>
  </si>
  <si>
    <t>Architecte unique du parcours francophone turc</t>
  </si>
  <si>
    <t>EV2</t>
  </si>
  <si>
    <t>Immersion professionnelle PCTO-équivalent en Turquie pour lycéens turcs</t>
  </si>
  <si>
    <t>Marché émergent, segment non couvert</t>
  </si>
  <si>
    <t>SIP en France pour lycéens turcs francophones</t>
  </si>
  <si>
    <t>EV3</t>
  </si>
  <si>
    <t>Formation continue toutes disciplines en français pour profs Familles A/B</t>
  </si>
  <si>
    <t>Goethe couvre allemand DNL ; vide en français DNL</t>
  </si>
  <si>
    <t>UDF élargi nouvelles disciplines en français</t>
  </si>
  <si>
    <t>EV4</t>
  </si>
  <si>
    <t>Programmes proviseurs et institutionnels (EELA) Familles A/B/D</t>
  </si>
  <si>
    <t>Segment leadership non adressé par concurrents A</t>
  </si>
  <si>
    <t>EELA + séminaires leadership francophone</t>
  </si>
  <si>
    <t>EV5</t>
  </si>
  <si>
    <t>Mobilité Erasmus+ KA1 destination France pour Famille A accréditée</t>
  </si>
  <si>
    <t>13 FrancÉducation peu mobilisées sur Erasmus+ France</t>
  </si>
  <si>
    <t>Activation par accompagnement structuré</t>
  </si>
  <si>
    <t>EV6</t>
  </si>
  <si>
    <t>Communautés d'anciens élèves francophones turcs en France</t>
  </si>
  <si>
    <t>Pas de structure formelle alumni francophone TR-FR</t>
  </si>
  <si>
    <t>Allumer les étoiles + fidélisation organisée</t>
  </si>
  <si>
    <t>EV7</t>
  </si>
  <si>
    <t>Ponts diaspora turque France ↔ établissements Turquie</t>
  </si>
  <si>
    <t>Diaspora turque France 600k personnes — capital relationnel inexploité</t>
  </si>
  <si>
    <t>Activation par mandataires diaspora</t>
  </si>
  <si>
    <t>Ce que montre cet onglet : 19 agences pouvant nous envoyer des groupes (à ne pas confondre avec les concurrents 06).</t>
  </si>
  <si>
    <t>Bloc</t>
  </si>
  <si>
    <t>Activité Francophonia</t>
  </si>
  <si>
    <t>Cat. A/B</t>
  </si>
  <si>
    <t>Notes / Sourcing</t>
  </si>
  <si>
    <t>TR-AG01</t>
  </si>
  <si>
    <t>A — Agence commerciale</t>
  </si>
  <si>
    <t>Agence eğitim danışmanlık</t>
  </si>
  <si>
    <t>Multi (18 villes Türkiye)</t>
  </si>
  <si>
    <t>Academix Yurtdışı Eğitim Danışmanlık</t>
  </si>
  <si>
    <t>À ARBITRER INTERVIEW — Statut concurrent ou partenaire ? (vendeurs séjours France en propre + revente possible)</t>
  </si>
  <si>
    <t>https://www.academix.com.tr/</t>
  </si>
  <si>
    <t>[AV — via site]</t>
  </si>
  <si>
    <t>[ABSENT CRM — à vérifier]</t>
  </si>
  <si>
    <t>[À ARBITRER S7 interview] "Süper Star Acente" PABA. Élu Europe 5x meilleure agence éducation. 18 succursales Türkiye dont Istanbul/Ankara/Izmir/Bursa/Antalya. Marché premium.
[VÉRIF 2026-05-24] academix.com.tr officiel</t>
  </si>
  <si>
    <t>TR-AG03</t>
  </si>
  <si>
    <t>Multi (20+ ans)</t>
  </si>
  <si>
    <t>ITEBS Yurtdışı Eğitim, Vize ve Kariyer Danışmanlığı</t>
  </si>
  <si>
    <t>Potentiel partenaire revente France — élu PABA top 7 mondial / top 1 Türkiye</t>
  </si>
  <si>
    <t>https://www.itebs.com.tr/</t>
  </si>
  <si>
    <t>20+ ans expérience. Présence France Kanada notamment. Cible élite. À tester en partenariat groupe Francophonia.
[VÉRIF 2026-05-24] itebs.com.tr officiel</t>
  </si>
  <si>
    <t>TR-AG04</t>
  </si>
  <si>
    <t>Istanbul + multi</t>
  </si>
  <si>
    <t>Global Yurtdışı Eğitim Danışmanlığı</t>
  </si>
  <si>
    <t>Potentiel partenaire revente France</t>
  </si>
  <si>
    <t>https://www.global-yurtdisiegitim.com/</t>
  </si>
  <si>
    <t>Active depuis 1989. Représentation Türkiye d'écoles internationales prestige.
[VÉRIF 2026-05-24] global-yurtdisiegitim.com</t>
  </si>
  <si>
    <t>TR-AG05</t>
  </si>
  <si>
    <t>Multi</t>
  </si>
  <si>
    <t>ICES Turkey</t>
  </si>
  <si>
    <t>Partenaire potentiel — 25 pays portfolio dont France</t>
  </si>
  <si>
    <t>https://www.icesturkey.com/</t>
  </si>
  <si>
    <t>444 22 03</t>
  </si>
  <si>
    <t>info@icesturkey.com</t>
  </si>
  <si>
    <t>Page dédiée Fransa dil okulları (icesturkey.com/fransa-dil-okullari). Cible étudiants 18+.
[VÉRIF 2026-05-24] icesturkey.com officiel</t>
  </si>
  <si>
    <t>TR-AG06</t>
  </si>
  <si>
    <t>Edu Vizyon Yurtdışı Eğitim Danışmanlığı</t>
  </si>
  <si>
    <t>Partenaire potentiel — système franchise national</t>
  </si>
  <si>
    <t>https://www.eduvizyon.com/</t>
  </si>
  <si>
    <t>+90 212 543 58 06</t>
  </si>
  <si>
    <t>Système de franchise/bayilik nationale. Maillage étendu via revendeurs locaux.
[VÉRIF 2026-05-24] eduvizyon.com</t>
  </si>
  <si>
    <t>TR-AG07</t>
  </si>
  <si>
    <t>Anka Study Yurtdışı Eğitim Danışmanlığı</t>
  </si>
  <si>
    <t>Partenaire potentiel — depuis 2014</t>
  </si>
  <si>
    <t>https://ankastudy.com/</t>
  </si>
  <si>
    <t>Active depuis 2014. Plus jeune. Profile pédagogique (cours hocalardan birebir online).
[VÉRIF 2026-05-24] ankastudy.com</t>
  </si>
  <si>
    <t>TR-AG08</t>
  </si>
  <si>
    <t>ELT Yurtdışı Eğitim</t>
  </si>
  <si>
    <t>Partenaire potentiel — page dédiée Fransa dil okulları</t>
  </si>
  <si>
    <t>https://www.elt.com.tr/</t>
  </si>
  <si>
    <t>Page dédiée elt.com.tr/fransa-dil-okullari. Profile classique séjours.
[VÉRIF 2026-05-24] elt.com.tr</t>
  </si>
  <si>
    <t>TR-AG10</t>
  </si>
  <si>
    <t>Tour-opérateur séjours France</t>
  </si>
  <si>
    <t>TO Junior (Tour Operator)</t>
  </si>
  <si>
    <t>Partenaire historique Bruno — agence revente séjours France</t>
  </si>
  <si>
    <t>[AV — à vérifier site officiel]</t>
  </si>
  <si>
    <t>[AV — via Bruno]</t>
  </si>
  <si>
    <t>[VOIR HubSpot — Bruno]</t>
  </si>
  <si>
    <t>Mentionné fiche Bruno comme partenaire historique. Cycle de revente standard. Coordonnées à compléter via Bruno.
[VÉRIF 2026-05-24] Mention recensement S2/S3a</t>
  </si>
  <si>
    <t>TR-AG11</t>
  </si>
  <si>
    <t>B — Institution</t>
  </si>
  <si>
    <t>Agence nationale Erasmus+</t>
  </si>
  <si>
    <t>Türkiye Ulusal Ajansı (TR2018 Türkiye Ulusal Ajansı)</t>
  </si>
  <si>
    <t>Source officielle accréditations Erasmus+ Türkiye — pilier UDF/SIP mobilités</t>
  </si>
  <si>
    <t>https://ua.gov.tr/</t>
  </si>
  <si>
    <t>[AV — site officiel]</t>
  </si>
  <si>
    <t>[VOIR HubSpot]</t>
  </si>
  <si>
    <t>Source officielle des accréditations Erasmus+ Türkiye. Voir onglet 10. Reuters de la mobilité KA1/KA2.
[VÉRIF S2 référence officielle Türkiye</t>
  </si>
  <si>
    <t>TR-AG12</t>
  </si>
  <si>
    <t>Institut culturel français</t>
  </si>
  <si>
    <t>Institut français de Turquie (IFT) - Istanbul</t>
  </si>
  <si>
    <t>Coopération culturelle, linguistique et éducative — SCAC Ambassade. Cartographie ACPF.</t>
  </si>
  <si>
    <t>juliette.mauget@ifturquie.org (ACPF cartographie FR)</t>
  </si>
  <si>
    <t>[VOIR HubSpot — partenaire stratégique]</t>
  </si>
  <si>
    <t>Cartographie du français en Turquie (ACPF). Contact Juliette Mauget identifié S3a. Pilier UDF Istanbul.
[VÉRIF 2026-05-24] ifturquie.org + cartographie ACPF mai 2025</t>
  </si>
  <si>
    <t>TR-AG13</t>
  </si>
  <si>
    <t>Institut français de Turquie (IFT) - Ankara</t>
  </si>
  <si>
    <t>Coopération éducative circonscription Ankara — pilier UDF Ankara</t>
  </si>
  <si>
    <t>https://www.ifturquie.org/ankara</t>
  </si>
  <si>
    <t>Circonscription Ankara/Centre/Est Türkiye.
[VÉRIF 2026-05-24] ifturquie.org</t>
  </si>
  <si>
    <t>TR-AG14</t>
  </si>
  <si>
    <t>Institut français de Turquie (IFT) - Izmir</t>
  </si>
  <si>
    <t>Coopération éducative circonscription Izmir — pilier UDF Egée</t>
  </si>
  <si>
    <t>https://www.ifturquie.org/izmir</t>
  </si>
  <si>
    <t>Circonscription Izmir/Ouest Türkiye.
[VÉRIF 2026-05-24] ifturquie.org</t>
  </si>
  <si>
    <t>TR-AG15</t>
  </si>
  <si>
    <t>Association enseignants FLE</t>
  </si>
  <si>
    <t>APFI - Association des Professeurs de Français d'Istanbul</t>
  </si>
  <si>
    <t>Réseau enseignants FLE Istanbul — relais UDF direct</t>
  </si>
  <si>
    <t>[AV — à vérifier]</t>
  </si>
  <si>
    <t>Identifié S2. À qualifier terrain par Bruno + Juliette Mauget IFT.</t>
  </si>
  <si>
    <t>TR-AG16</t>
  </si>
  <si>
    <t>APFA - Association des Professeurs de Français d'Ankara</t>
  </si>
  <si>
    <t>Réseau enseignants FLE Ankara — relais UDF direct</t>
  </si>
  <si>
    <t>Identifié S2. À qualifier terrain.</t>
  </si>
  <si>
    <t>TR-AG17</t>
  </si>
  <si>
    <t>APF Izmir - Association des Professeurs de Français</t>
  </si>
  <si>
    <t>Réseau enseignants FLE Izmir — relais UDF direct</t>
  </si>
  <si>
    <t>TR-AG18</t>
  </si>
  <si>
    <t>Alliance Française</t>
  </si>
  <si>
    <t>Alliance Française d'Adana</t>
  </si>
  <si>
    <t>Diffusion langue française sud Türkiye — accès écoles bilingues sud</t>
  </si>
  <si>
    <t>[AV — Alliance officielle]</t>
  </si>
  <si>
    <t>Seule Alliance Française subsistant en Türkiye.
[VÉRIF S2]</t>
  </si>
  <si>
    <t>TR-AG19</t>
  </si>
  <si>
    <t>Ambassade</t>
  </si>
  <si>
    <t>Ambassade de France en Turquie - SCAC</t>
  </si>
  <si>
    <t>Service Coopération et Action Culturelle — pilote IFT</t>
  </si>
  <si>
    <t>https://tr.ambafrance.org/</t>
  </si>
  <si>
    <t>Pilote la coopération France-Türkiye. Pilier institutionnel.
[VÉRIF S2]</t>
  </si>
  <si>
    <t>TR-AG20</t>
  </si>
  <si>
    <t>Fondation propriétaire école</t>
  </si>
  <si>
    <t>SAJEV - Saint-Joseph Anısına Eğitim Vakfı</t>
  </si>
  <si>
    <t>Fondation propriétaire de Küçük Prens (TR-A07) — leviers Demir + Mehmet</t>
  </si>
  <si>
    <t>https://www.sajev.org/</t>
  </si>
  <si>
    <t>[VOIR HubSpot — opportunité 180k€]</t>
  </si>
  <si>
    <t>Fondation propriétaire écosystème Küçük Prens / Saint-Joseph. Opportunité majeure 180k€ identifiée.
[VÉRIF S3b]</t>
  </si>
  <si>
    <t>TR-AG21</t>
  </si>
  <si>
    <t>Association alumni</t>
  </si>
  <si>
    <t>SJ Mezunlar Derneği (Association des Anciens de Saint-Joseph)</t>
  </si>
  <si>
    <t>Communauté alumni Saint-Joseph — relais EV6 espace vide alumni francophone</t>
  </si>
  <si>
    <t>[AV — saintjoseph.org.tr ou similaire]</t>
  </si>
  <si>
    <t>Communauté alumni puissante. Adresse EV6 Carte des espaces vides.
[VÉRIF S3b]</t>
  </si>
  <si>
    <t>CARTOGRAPHIE TURQUIE 2026 · PIPELINE CHAUD</t>
  </si>
  <si>
    <t>Ce que montre cet onglet : 18 groupes déjà venus (fermé gagné), à réactiver avant la prospection froide.</t>
  </si>
  <si>
    <t>Transaction</t>
  </si>
  <si>
    <t>Date de clôture</t>
  </si>
  <si>
    <t>Établissement (T)</t>
  </si>
  <si>
    <t>Mandataire</t>
  </si>
  <si>
    <t>Notes</t>
  </si>
  <si>
    <t>UDF BOURSIER ETE 2026 - Zeynep   - 13 au 17 juillet</t>
  </si>
  <si>
    <t>2026-04-09</t>
  </si>
  <si>
    <t>Séjour Immersion Scolaire PREMIUM - Petit Prince- 29 Mars au 11 Avril- 76 + 5</t>
  </si>
  <si>
    <t>kp.k12.tr</t>
  </si>
  <si>
    <t>2026-02-19</t>
  </si>
  <si>
    <t>lycée</t>
  </si>
  <si>
    <t>SCL Médium Kerem Epikmen 29 élèves Juillet Aout 2025</t>
  </si>
  <si>
    <t>TO  Junior</t>
  </si>
  <si>
    <t>2025-06-05</t>
  </si>
  <si>
    <t>To Junior</t>
  </si>
  <si>
    <t>SCL Médium Kerem Epikmen 33 élèves Juillet Aout 2025</t>
  </si>
  <si>
    <t>2024-12-23</t>
  </si>
  <si>
    <t>SCL FLASH  Turque Ayşegül Akbal 25 élèves 31 Mars</t>
  </si>
  <si>
    <t>2025-01-21</t>
  </si>
  <si>
    <t>Lycée Anatolian Burak Bora</t>
  </si>
  <si>
    <t xml:space="preserve">Séjour  Saint-Joseph Petit Prince 171  élèves Mai </t>
  </si>
  <si>
    <t>Saint-Joseph Fransız Lisesi</t>
  </si>
  <si>
    <t>2024-11-14</t>
  </si>
  <si>
    <t>Lycée Saint Joseph</t>
  </si>
  <si>
    <t>UDF ETE 24 – SEM 27 -BOURSIERS-Nadin Temelci</t>
  </si>
  <si>
    <t>2025-06-18</t>
  </si>
  <si>
    <t>Ozel Kucuk Prens Ilkokulu</t>
  </si>
  <si>
    <t>Sevgi Berkay - UDF HIVER 2024 - Sem 4</t>
  </si>
  <si>
    <t>Özel İzmir Dokuz Eylül Koleji</t>
  </si>
  <si>
    <t>zeynep aylin ozyurt - UDF HIVER 2024</t>
  </si>
  <si>
    <t>Université Galatasaray</t>
  </si>
  <si>
    <t>CAGRİ KOR - UDF ETE 2024</t>
  </si>
  <si>
    <t>l'Association des professeurs de français d'Izmir - TURQUIE-  Formation par Halyna KUTASEVYCH 1er et 2 Décembre 2023</t>
  </si>
  <si>
    <t>l'Association des professeurs de français d'Izmir</t>
  </si>
  <si>
    <t>2023-12-02</t>
  </si>
  <si>
    <t>Nurdan Kelsoglu UDF - du 16 au 30/07 - Sem 29 et 30 - 1 professeur Mme Nurdan KELESOGLU</t>
  </si>
  <si>
    <t>CAMPUS FRANCE PARIS</t>
  </si>
  <si>
    <t>2023-07-31</t>
  </si>
  <si>
    <t>Nadin Temelci - UDF BOURSIERS ETE 2023</t>
  </si>
  <si>
    <t>Emine DURMUS - UDF BOURSIERS ETE 2023</t>
  </si>
  <si>
    <t>Ayşegül Akbal - SCL Flash       16 au 20/04/2023</t>
  </si>
  <si>
    <t>2023-05-11</t>
  </si>
  <si>
    <t>Séjour 10 professeurs MEB UDF 2022</t>
  </si>
  <si>
    <t>Ministère de l'Europe et des Affaires étrangères</t>
  </si>
  <si>
    <t>2022-08-31</t>
  </si>
  <si>
    <t>APF d'Izmir 2022</t>
  </si>
  <si>
    <t>APF Izmir</t>
  </si>
  <si>
    <t>2025-03-31</t>
  </si>
  <si>
    <t>Groupe Turquie UDF 2022 l 10 +15 Boursiers Campus France 03.07.22-16.07.22</t>
  </si>
  <si>
    <t>2022-06-01</t>
  </si>
  <si>
    <t>TOTAL</t>
  </si>
  <si>
    <t>Ce que montre cet onglet : 8 transactions reportées, à relancer.</t>
  </si>
  <si>
    <t>Phase</t>
  </si>
  <si>
    <t xml:space="preserve">Séjour Immersion Scolaire Premium - Du 25 janvier au 8 février - 25 élèves + 3 accompagnateurs    </t>
  </si>
  <si>
    <t>Contact à reprendre</t>
  </si>
  <si>
    <t xml:space="preserve">Séjour Immersion Scolaire Premium - Du 25 janvier au 8 février - 25 élèves + 3 accompagnateurs   </t>
  </si>
  <si>
    <t xml:space="preserve">Séjour Immersion Scolaire Medium - Du 18 au 28 janvier - 25 élèves + 2 accompagnateurs </t>
  </si>
  <si>
    <t>POST UDF 2024 - KOR Cagri - Turquie</t>
  </si>
  <si>
    <t>SCL 45 élèves LYCEE KUÇUK PRENS Avril 2025</t>
  </si>
  <si>
    <t>SCL 45 élèves LYCEE KUÇUK PRENS Novembre  2024</t>
  </si>
  <si>
    <t xml:space="preserve">Demet Yılmaz - SCL - S 27/28/29 1 élève </t>
  </si>
  <si>
    <t>transaction non qualifiée</t>
  </si>
  <si>
    <t>Hakan Emlik - Nouvelle transaction</t>
  </si>
  <si>
    <t>CARTOGRAPHIE TURQUIE 2026 · RÉSEAU</t>
  </si>
  <si>
    <t>Ce que montre cet onglet : qui couvre quel territoire et les zones blanches.</t>
  </si>
  <si>
    <t>Bassin</t>
  </si>
  <si>
    <t>Cercle</t>
  </si>
  <si>
    <t>Zone couverte</t>
  </si>
  <si>
    <t>M01</t>
  </si>
  <si>
    <t>Bruno</t>
  </si>
  <si>
    <t>Delvallée</t>
  </si>
  <si>
    <t>Turquie (national)</t>
  </si>
  <si>
    <t>Albi (base)</t>
  </si>
  <si>
    <t>—</t>
  </si>
  <si>
    <t>1er cercle</t>
  </si>
  <si>
    <t>Mandataire actif</t>
  </si>
  <si>
    <t>Couverture nationale Turquie</t>
  </si>
  <si>
    <t>A01</t>
  </si>
  <si>
    <t>Ünal</t>
  </si>
  <si>
    <t>Turquie</t>
  </si>
  <si>
    <t>Galatasaray</t>
  </si>
  <si>
    <t>Ambassadeur</t>
  </si>
  <si>
    <t>Ambassadeur actif</t>
  </si>
  <si>
    <t>Relais Galatasaray</t>
  </si>
  <si>
    <t>ENJEUX RÉSEAU &amp; ZONES BLANCHES</t>
  </si>
  <si>
    <t>•</t>
  </si>
  <si>
    <t>Réseau à densifier au-delà du mandataire unique (cible ≥3 ambassadeurs en 2026).</t>
  </si>
  <si>
    <t>Ratio chaud/froid V12 &gt; 2× : priorité = activer le pipeline existant avant prospection froide.</t>
  </si>
  <si>
    <t>CARTOGRAPHIE TURQUIE 2026 · ERASMUS</t>
  </si>
  <si>
    <t>Ce que montre cet onglet : 18 établissements accrédités Erasmus+ en Turquie (actif quasi pré-qualifié).</t>
  </si>
  <si>
    <t>OID</t>
  </si>
  <si>
    <t>Adresse</t>
  </si>
  <si>
    <t>URL</t>
  </si>
  <si>
    <t>Type accréditation</t>
  </si>
  <si>
    <t>Période</t>
  </si>
  <si>
    <t>Croisement onglet 02</t>
  </si>
  <si>
    <t>Source</t>
  </si>
  <si>
    <t>TR-ER01</t>
  </si>
  <si>
    <t>E10089916</t>
  </si>
  <si>
    <t>Türkiye Ulusal Ajansı</t>
  </si>
  <si>
    <t>Agence nationale</t>
  </si>
  <si>
    <t>Mevlana Bulvarı No:181, Balgat</t>
  </si>
  <si>
    <t>https://www.ua.gov.tr</t>
  </si>
  <si>
    <t>2021-2027</t>
  </si>
  <si>
    <t>[ABSENT CRM]</t>
  </si>
  <si>
    <t>ua.gov.tr</t>
  </si>
  <si>
    <t>Source officielle accréditations</t>
  </si>
  <si>
    <t>TR-ER02</t>
  </si>
  <si>
    <t>Galatasaray Üniversitesi</t>
  </si>
  <si>
    <t>Université publique</t>
  </si>
  <si>
    <t>Çırağan Cad. No:36 Ortaköy</t>
  </si>
  <si>
    <t>https://gsu.edu.tr</t>
  </si>
  <si>
    <t>KA131 (Higher Education)</t>
  </si>
  <si>
    <t>TR-E01 (HS 5950348733)</t>
  </si>
  <si>
    <t>TR-E01 onglet 02</t>
  </si>
  <si>
    <t>gsu.edu.tr international office</t>
  </si>
  <si>
    <t>Partenariats francophones intensifs</t>
  </si>
  <si>
    <t>TR-ER03</t>
  </si>
  <si>
    <t>İstanbul Üniversitesi</t>
  </si>
  <si>
    <t>Beyazıt Meydanı</t>
  </si>
  <si>
    <t>https://istanbul.edu.tr</t>
  </si>
  <si>
    <t>TR-E04 (HS 5898757823)</t>
  </si>
  <si>
    <t>TR-E04 onglet 02</t>
  </si>
  <si>
    <t>istanbul.edu.tr</t>
  </si>
  <si>
    <t>FLE actif</t>
  </si>
  <si>
    <t>TR-ER04</t>
  </si>
  <si>
    <t>Hacettepe Üniversitesi</t>
  </si>
  <si>
    <t>Beytepe Kampüsü</t>
  </si>
  <si>
    <t>https://hacettepe.edu.tr</t>
  </si>
  <si>
    <t>TR-E03 + TR-E10</t>
  </si>
  <si>
    <t>TR-E03, TR-E10 onglet 02</t>
  </si>
  <si>
    <t>hacettepe.edu.tr</t>
  </si>
  <si>
    <t>Lettres + Pédagogie - 2 départements FLE</t>
  </si>
  <si>
    <t>TR-ER05</t>
  </si>
  <si>
    <t>Marmara Üniversitesi</t>
  </si>
  <si>
    <t>Göztepe Kampüsü</t>
  </si>
  <si>
    <t>https://marmara.edu.tr</t>
  </si>
  <si>
    <t>TR-E02 + TR-E16</t>
  </si>
  <si>
    <t>TR-E02, TR-E16 onglet 02</t>
  </si>
  <si>
    <t>marmara.edu.tr</t>
  </si>
  <si>
    <t>Traduction + Pédagogie en français</t>
  </si>
  <si>
    <t>TR-ER06</t>
  </si>
  <si>
    <t>Yıldız Teknik Üniversitesi</t>
  </si>
  <si>
    <t>Davutpaşa Kampüsü</t>
  </si>
  <si>
    <t>https://yildiz.edu.tr</t>
  </si>
  <si>
    <t>TR-E05 onglet 02</t>
  </si>
  <si>
    <t>yildiz.edu.tr</t>
  </si>
  <si>
    <t>Département FLE actif</t>
  </si>
  <si>
    <t>TR-ER07</t>
  </si>
  <si>
    <t>Anadolu Üniversitesi</t>
  </si>
  <si>
    <t>Yunus Emre Kampüsü</t>
  </si>
  <si>
    <t>https://anadolu.edu.tr</t>
  </si>
  <si>
    <t>TR-E06 onglet 02</t>
  </si>
  <si>
    <t>anadolu.edu.tr</t>
  </si>
  <si>
    <t>FLE - cible élargie</t>
  </si>
  <si>
    <t>TR-ER08</t>
  </si>
  <si>
    <t>Dokuz Eylül Üniversitesi</t>
  </si>
  <si>
    <t>Tınaztepe Kampüsü</t>
  </si>
  <si>
    <t>https://deu.edu.tr</t>
  </si>
  <si>
    <t>TR-E07 onglet 02</t>
  </si>
  <si>
    <t>deu.edu.tr</t>
  </si>
  <si>
    <t>FLE Izmir</t>
  </si>
  <si>
    <t>TR-ER09</t>
  </si>
  <si>
    <t>Bilkent Üniversitesi</t>
  </si>
  <si>
    <t>Université privée</t>
  </si>
  <si>
    <t>Üniversiteler Mahallesi</t>
  </si>
  <si>
    <t>https://bilkent.edu.tr</t>
  </si>
  <si>
    <t>TR-E08 onglet 02</t>
  </si>
  <si>
    <t>bilkent.edu.tr</t>
  </si>
  <si>
    <t>Programmes francophones - sciences politiques</t>
  </si>
  <si>
    <t>TR-ER10</t>
  </si>
  <si>
    <t>Uludağ Üniversitesi (Bursa)</t>
  </si>
  <si>
    <t>Görükle Kampüsü</t>
  </si>
  <si>
    <t>https://uludag.edu.tr</t>
  </si>
  <si>
    <t>TR-E09 (HS 5470608835)</t>
  </si>
  <si>
    <t>TR-E09 onglet 02</t>
  </si>
  <si>
    <t>uludag.edu.tr</t>
  </si>
  <si>
    <t>TR-ER11</t>
  </si>
  <si>
    <t>Lycée public bilingue</t>
  </si>
  <si>
    <t>İstiklal Caddesi 159, Beyoğlu</t>
  </si>
  <si>
    <t>https://gsl.gsu.edu.tr</t>
  </si>
  <si>
    <t>KA120-SCH (school accreditation)</t>
  </si>
  <si>
    <t>TR-A01 onglet 02</t>
  </si>
  <si>
    <t>IFT + label francéducation</t>
  </si>
  <si>
    <t>Lycée bilingue francophone unique - accréditation projetée</t>
  </si>
  <si>
    <t>TR-ER12</t>
  </si>
  <si>
    <t>Notre-Dame de Sion</t>
  </si>
  <si>
    <t>Lycée privé étranger</t>
  </si>
  <si>
    <t>Cumhuriyet Cad 127, Harbiye</t>
  </si>
  <si>
    <t>https://nds.k12.tr</t>
  </si>
  <si>
    <t>TR-A02 (HS 352283403492)</t>
  </si>
  <si>
    <t>TR-A02 onglet 02</t>
  </si>
  <si>
    <t>École française historique - 3 deals HubSpot</t>
  </si>
  <si>
    <t>TR-ER13</t>
  </si>
  <si>
    <t>Saint-Joseph Istanbul</t>
  </si>
  <si>
    <t>Bağdat Caddesi 491, Maltepe</t>
  </si>
  <si>
    <t>https://sj.k12.tr</t>
  </si>
  <si>
    <t>KA120-SCH</t>
  </si>
  <si>
    <t>TR-A04 (HS 5281134030)</t>
  </si>
  <si>
    <t>TR-A04 onglet 02</t>
  </si>
  <si>
    <t>48k€ pipeline Bruno</t>
  </si>
  <si>
    <t>TR-ER14</t>
  </si>
  <si>
    <t>Sainte-Pulchérie</t>
  </si>
  <si>
    <t>Şahkulu Mh, Beyoğlu</t>
  </si>
  <si>
    <t>https://sp.k12.tr</t>
  </si>
  <si>
    <t>TR-A06 (HS 5470608832)</t>
  </si>
  <si>
    <t>TR-A06 onglet 02</t>
  </si>
  <si>
    <t>IFT</t>
  </si>
  <si>
    <t>TR-ER15</t>
  </si>
  <si>
    <t>Lycée Saint-Benoît</t>
  </si>
  <si>
    <t>Kemeraltı Caddesi 11, Karaköy</t>
  </si>
  <si>
    <t>https://sb.k12.tr</t>
  </si>
  <si>
    <t>TR-A03 (HS 5470811374)</t>
  </si>
  <si>
    <t>TR-A03 onglet 02</t>
  </si>
  <si>
    <t>39,1k€ pipeline Bruno</t>
  </si>
  <si>
    <t>TR-ER16</t>
  </si>
  <si>
    <t>Lycée Tevfik Fikret Ankara</t>
  </si>
  <si>
    <t>Lycée privé</t>
  </si>
  <si>
    <t>Çankaya</t>
  </si>
  <si>
    <t>https://tevfikfikret.k12.tr</t>
  </si>
  <si>
    <t>KA120-SCH (à confirmer)</t>
  </si>
  <si>
    <t>TR-A09 (HS 426993271025)</t>
  </si>
  <si>
    <t>TR-A09 onglet 02</t>
  </si>
  <si>
    <t>tevfikfikret.k12.tr</t>
  </si>
  <si>
    <t>30k€ pipeline Bruno - école française</t>
  </si>
  <si>
    <t>TR-ER17</t>
  </si>
  <si>
    <t>Pierre Loti Istanbul</t>
  </si>
  <si>
    <t>Lycée français AEFE</t>
  </si>
  <si>
    <t>Tarabya</t>
  </si>
  <si>
    <t>https://lpl-istanbul.com</t>
  </si>
  <si>
    <t>TR-B01 onglet 02</t>
  </si>
  <si>
    <t>aefe.fr</t>
  </si>
  <si>
    <t>Réseau AEFE</t>
  </si>
  <si>
    <t>TR-ER18</t>
  </si>
  <si>
    <t>Charles de Gaulle Ankara</t>
  </si>
  <si>
    <t>https://lfcg-ankara.fr</t>
  </si>
  <si>
    <t>TR-B02 onglet 02</t>
  </si>
  <si>
    <t>CARTOGRAPHIE TURQUIE 2026 · COMPLÉMENT</t>
  </si>
  <si>
    <t>Sondage post-devis — cibles</t>
  </si>
  <si>
    <t>Ce que montre cet onglet : 34 cibles du sondage post-devis (groupes à interroger sur leur expérience / décision).</t>
  </si>
  <si>
    <t>Origine onglet</t>
  </si>
  <si>
    <t>ID Deal</t>
  </si>
  <si>
    <t>Établissement / Cible</t>
  </si>
  <si>
    <t>Pipeline / Phase</t>
  </si>
  <si>
    <t>Montant €</t>
  </si>
  <si>
    <t>Statut sondage</t>
  </si>
  <si>
    <t>04 Pipeline</t>
  </si>
  <si>
    <t>361745162448</t>
  </si>
  <si>
    <t>À contacter</t>
  </si>
  <si>
    <t>Doublon avec onglet 09 — signalé V18</t>
  </si>
  <si>
    <t>355709312216</t>
  </si>
  <si>
    <t>357226939607</t>
  </si>
  <si>
    <t>16522404332</t>
  </si>
  <si>
    <t>12028076730</t>
  </si>
  <si>
    <t>12027497461</t>
  </si>
  <si>
    <t>7249637879</t>
  </si>
  <si>
    <t>5297607629</t>
  </si>
  <si>
    <t>08 Fidélisation</t>
  </si>
  <si>
    <t>497914576094</t>
  </si>
  <si>
    <t>Francophonia individuels</t>
  </si>
  <si>
    <t>Re-engagement</t>
  </si>
  <si>
    <t>322792474873</t>
  </si>
  <si>
    <t xml:space="preserve"> Francophonia Groupes</t>
  </si>
  <si>
    <t>222987562232</t>
  </si>
  <si>
    <t>32562980049</t>
  </si>
  <si>
    <t>21071194856</t>
  </si>
  <si>
    <t>18283877591</t>
  </si>
  <si>
    <t>12258157759</t>
  </si>
  <si>
    <t>10216943805</t>
  </si>
  <si>
    <t>10106856911</t>
  </si>
  <si>
    <t>10062005953</t>
  </si>
  <si>
    <t>9359464908</t>
  </si>
  <si>
    <t>7829828310</t>
  </si>
  <si>
    <t>7560940241</t>
  </si>
  <si>
    <t>7517225426</t>
  </si>
  <si>
    <t>5633493705</t>
  </si>
  <si>
    <t>5180518607</t>
  </si>
  <si>
    <t>4429235669</t>
  </si>
  <si>
    <t>DELEGATIONS UDF</t>
  </si>
  <si>
    <t>4330160335</t>
  </si>
  <si>
    <t>09 Reportés</t>
  </si>
  <si>
    <t>Doublon 04 — exclu sondage</t>
  </si>
  <si>
    <t>Idem ID Deal onglet 04 — passer par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</si>
</sst>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€&quot;"/>
  </numFmts>
  <fonts count="22">
    <font>
      <sz val="11"/>
      <color theme="1"/>
      <name val="Calibri"/>
      <family val="2"/>
      <charset val="1"/>
    </font>
    <font>
      <b/>
      <sz val="9"/>
      <color rgb="FFC8102E"/>
      <name val="Calibri"/>
      <charset val="1"/>
    </font>
    <font>
      <sz val="22"/>
      <color rgb="FF1A2E5E"/>
      <name val="Cambria"/>
      <charset val="1"/>
    </font>
    <font>
      <sz val="10"/>
      <color rgb="FF0F1A3D"/>
      <name val="Calibri"/>
      <charset val="1"/>
    </font>
    <font>
      <i/>
      <sz val="12"/>
      <color rgb="FF1A2E5E"/>
      <name val="Cambria"/>
      <charset val="1"/>
    </font>
    <font>
      <sz val="8"/>
      <color rgb="FF6B6B78"/>
      <name val="Calibri"/>
      <charset val="1"/>
    </font>
    <font>
      <b/>
      <sz val="10"/>
      <color rgb="FFC8102E"/>
      <name val="Calibri"/>
      <charset val="1"/>
    </font>
    <font>
      <b/>
      <sz val="20"/>
      <color rgb="FF1A2E5E"/>
      <name val="Cambria"/>
      <charset val="1"/>
    </font>
    <font>
      <sz val="9"/>
      <color rgb="FF6B6B78"/>
      <name val="Calibri"/>
      <charset val="1"/>
    </font>
    <font>
      <b/>
      <sz val="9"/>
      <color rgb="FF1A2E5E"/>
      <name val="Calibri"/>
      <charset val="1"/>
    </font>
    <font>
      <b/>
      <sz val="9"/>
      <color rgb="FF0F1A3D"/>
      <name val="Calibri"/>
      <charset val="1"/>
    </font>
    <font>
      <sz val="9"/>
      <color rgb="FF0F1A3D"/>
      <name val="Calibri"/>
      <charset val="1"/>
    </font>
    <font>
      <i/>
      <sz val="8"/>
      <color rgb="FF6B6B78"/>
      <name val="Calibri"/>
      <charset val="1"/>
    </font>
    <font>
      <b/>
      <sz val="18"/>
      <color rgb="FF1A2E5E"/>
      <name val="Cambria"/>
      <charset val="1"/>
    </font>
    <font>
      <b/>
      <sz val="18"/>
      <color rgb="FFC8102E"/>
      <name val="Cambria"/>
      <charset val="1"/>
    </font>
    <font>
      <b/>
      <sz val="14"/>
      <color rgb="FFC8102E"/>
      <name val="Cambria"/>
      <charset val="1"/>
    </font>
    <font>
      <i/>
      <sz val="8"/>
      <color rgb="FF0F1A3D"/>
      <name val="Calibri"/>
      <charset val="1"/>
    </font>
    <font>
      <b/>
      <sz val="9"/>
      <color rgb="FF6B6B78"/>
      <name val="Calibri"/>
      <charset val="1"/>
    </font>
    <font>
      <b/>
      <sz val="11"/>
      <color rgb="FFC8102E"/>
      <name val="Calibri"/>
      <charset val="1"/>
    </font>
    <font>
      <b/>
      <sz val="9"/>
      <color rgb="FFFFFFFF"/>
      <name val="Calibri"/>
      <charset val="1"/>
    </font>
    <font>
      <sz val="10"/>
      <name val="Arial"/>
      <family val="2"/>
    </font>
    <font>
      <sz val="9"/>
      <color rgb="FFC8102E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EEF2F8"/>
      </patternFill>
    </fill>
    <fill>
      <patternFill patternType="solid">
        <fgColor rgb="FFC8102E"/>
        <bgColor rgb="FF993300"/>
      </patternFill>
    </fill>
    <fill>
      <patternFill patternType="solid">
        <fgColor rgb="FF1A2E5E"/>
        <bgColor rgb="FF0F1A3D"/>
      </patternFill>
    </fill>
    <fill>
      <patternFill patternType="solid">
        <fgColor rgb="FFEEF2F8"/>
        <bgColor rgb="FFFFFFFF"/>
      </patternFill>
    </fill>
  </fills>
  <borders count="2">
    <border>
      <left/>
      <right/>
      <top/>
      <bottom/>
      <diagonal/>
    </border>
    <border>
      <left style="thin">
        <color rgb="FFD9DEE8"/>
      </left>
      <right style="thin">
        <color rgb="FFD9DEE8"/>
      </right>
      <top style="thin">
        <color rgb="FFD9DEE8"/>
      </top>
      <bottom style="thin">
        <color rgb="FFD9DEE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2" borderId="0" xfId="0" applyFont="1" applyFill="1"/>
    <xf numFmtId="0" fontId="11" fillId="2" borderId="0" xfId="0" applyFont="1" applyFill="1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3" borderId="0" xfId="0" applyFill="1"/>
    <xf numFmtId="0" fontId="6" fillId="2" borderId="0" xfId="0" applyFont="1" applyFill="1"/>
    <xf numFmtId="0" fontId="7" fillId="2" borderId="0" xfId="0" applyFont="1" applyFill="1"/>
    <xf numFmtId="9" fontId="7" fillId="2" borderId="0" xfId="0" applyNumberFormat="1" applyFont="1" applyFill="1"/>
    <xf numFmtId="0" fontId="8" fillId="2" borderId="0" xfId="0" applyFont="1" applyFill="1" applyAlignment="1">
      <alignment vertical="top" wrapText="1"/>
    </xf>
    <xf numFmtId="0" fontId="9" fillId="2" borderId="0" xfId="0" applyFont="1" applyFill="1"/>
    <xf numFmtId="0" fontId="10" fillId="2" borderId="0" xfId="0" applyFont="1" applyFill="1"/>
    <xf numFmtId="0" fontId="13" fillId="2" borderId="0" xfId="0" applyFont="1" applyFill="1"/>
    <xf numFmtId="164" fontId="13" fillId="2" borderId="0" xfId="0" applyNumberFormat="1" applyFont="1" applyFill="1"/>
    <xf numFmtId="9" fontId="13" fillId="2" borderId="0" xfId="0" applyNumberFormat="1" applyFont="1" applyFill="1"/>
    <xf numFmtId="0" fontId="14" fillId="2" borderId="0" xfId="0" applyFont="1" applyFill="1"/>
    <xf numFmtId="0" fontId="8" fillId="2" borderId="0" xfId="0" applyFont="1" applyFill="1"/>
    <xf numFmtId="164" fontId="15" fillId="2" borderId="0" xfId="0" applyNumberFormat="1" applyFont="1" applyFill="1"/>
    <xf numFmtId="0" fontId="17" fillId="2" borderId="0" xfId="0" applyFont="1" applyFill="1"/>
    <xf numFmtId="9" fontId="9" fillId="2" borderId="0" xfId="0" applyNumberFormat="1" applyFont="1" applyFill="1"/>
    <xf numFmtId="9" fontId="18" fillId="2" borderId="0" xfId="0" applyNumberFormat="1" applyFont="1" applyFill="1"/>
    <xf numFmtId="0" fontId="19" fillId="4" borderId="1" xfId="0" applyFont="1" applyFill="1" applyBorder="1" applyAlignment="1">
      <alignment horizontal="center" vertical="center" wrapText="1"/>
    </xf>
    <xf numFmtId="0" fontId="19" fillId="4" borderId="0" xfId="0" applyFont="1" applyFill="1"/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/>
    <xf numFmtId="0" fontId="0" fillId="4" borderId="0" xfId="0" applyFill="1"/>
    <xf numFmtId="0" fontId="19" fillId="4" borderId="1" xfId="0" applyFont="1" applyFill="1" applyBorder="1" applyAlignment="1">
      <alignment horizontal="center" vertical="center"/>
    </xf>
    <xf numFmtId="0" fontId="11" fillId="0" borderId="1" xfId="0" applyFont="1" applyBorder="1"/>
    <xf numFmtId="164" fontId="11" fillId="0" borderId="1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164" fontId="9" fillId="0" borderId="0" xfId="0" applyNumberFormat="1" applyFont="1"/>
    <xf numFmtId="0" fontId="11" fillId="5" borderId="1" xfId="0" applyFont="1" applyFill="1" applyBorder="1"/>
    <xf numFmtId="164" fontId="11" fillId="0" borderId="1" xfId="0" applyNumberFormat="1" applyFont="1" applyBorder="1" applyAlignment="1">
      <alignment vertical="top"/>
    </xf>
    <xf numFmtId="0" fontId="6" fillId="0" borderId="0" xfId="0" applyFont="1"/>
    <xf numFmtId="0" fontId="21" fillId="0" borderId="0" xfId="0" applyFont="1"/>
    <xf numFmtId="0" fontId="3" fillId="2" borderId="0" xfId="0" applyFont="1" applyFill="1" applyAlignment="1">
      <alignment vertical="center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 wrapText="1"/>
    </xf>
    <xf numFmtId="0" fontId="16" fillId="2" borderId="0" xfId="0" applyFont="1" applyFill="1" applyAlignment="1">
      <alignment vertical="top" wrapText="1"/>
    </xf>
    <xf numFmtId="0" fontId="1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2" borderId="0" xfId="0" applyFont="1" applyFill="1" applyAlignment="1"/>
    <xf numFmtId="0" fontId="11" fillId="2" borderId="0" xfId="0" applyFont="1" applyFill="1" applyAlignment="1"/>
    <xf numFmtId="0" fontId="5" fillId="2" borderId="0" xfId="0" applyFont="1" applyFill="1" applyAlignment="1"/>
    <xf numFmtId="0" fontId="5" fillId="0" borderId="0" xfId="0" applyFont="1" applyAlignment="1"/>
    <xf numFmtId="0" fontId="11" fillId="0" borderId="0" xfId="0" applyFont="1" applyAlignment="1"/>
  </cellXfs>
  <cellStyles count="1">
    <cellStyle name="Normal" xfId="0" builtinId="0"/>
  </cellStyles>
  <dxfs count="12">
    <dxf>
      <fill>
        <patternFill>
          <bgColor rgb="FFEEF2F8"/>
        </patternFill>
      </fill>
    </dxf>
    <dxf>
      <fill>
        <patternFill>
          <bgColor rgb="FFEEF2F8"/>
        </patternFill>
      </fill>
    </dxf>
    <dxf>
      <fill>
        <patternFill>
          <bgColor rgb="FFEEF2F8"/>
        </patternFill>
      </fill>
    </dxf>
    <dxf>
      <fill>
        <patternFill>
          <bgColor rgb="FFEEF2F8"/>
        </patternFill>
      </fill>
    </dxf>
    <dxf>
      <fill>
        <patternFill>
          <bgColor rgb="FFEEF2F8"/>
        </patternFill>
      </fill>
    </dxf>
    <dxf>
      <fill>
        <patternFill>
          <bgColor rgb="FFEEF2F8"/>
        </patternFill>
      </fill>
    </dxf>
    <dxf>
      <fill>
        <patternFill>
          <bgColor rgb="FFEEF2F8"/>
        </patternFill>
      </fill>
    </dxf>
    <dxf>
      <font>
        <b/>
        <sz val="9"/>
        <color rgb="FFC8102E"/>
        <name val="Calibri"/>
        <charset val="1"/>
      </font>
      <fill>
        <patternFill>
          <bgColor rgb="FFF7E3E6"/>
        </patternFill>
      </fill>
    </dxf>
    <dxf>
      <fill>
        <patternFill>
          <bgColor rgb="FFEEF2F8"/>
        </patternFill>
      </fill>
    </dxf>
    <dxf>
      <font>
        <b/>
        <sz val="9"/>
        <color rgb="FF1A2E5E"/>
        <name val="Calibri"/>
        <charset val="1"/>
      </font>
    </dxf>
    <dxf>
      <font>
        <b/>
        <sz val="9"/>
        <color rgb="FFC8102E"/>
        <name val="Calibri"/>
        <charset val="1"/>
      </font>
      <fill>
        <patternFill>
          <bgColor rgb="FFF7E3E6"/>
        </patternFill>
      </fill>
    </dxf>
    <dxf>
      <fill>
        <patternFill>
          <bgColor rgb="FFEEF2F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8102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F2F8"/>
      <rgbColor rgb="FFCCFFFF"/>
      <rgbColor rgb="FF660066"/>
      <rgbColor rgb="FFFF8080"/>
      <rgbColor rgb="FF0066CC"/>
      <rgbColor rgb="FFD9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7E3E6"/>
      <rgbColor rgb="FF3366FF"/>
      <rgbColor rgb="FF33CCCC"/>
      <rgbColor rgb="FF99CC00"/>
      <rgbColor rgb="FFFFCC00"/>
      <rgbColor rgb="FFFF9900"/>
      <rgbColor rgb="FFFF6600"/>
      <rgbColor rgb="FF6B6B78"/>
      <rgbColor rgb="FF969696"/>
      <rgbColor rgb="FF1A2E5E"/>
      <rgbColor rgb="FF339966"/>
      <rgbColor rgb="FF003300"/>
      <rgbColor rgb="FF333300"/>
      <rgbColor rgb="FF993300"/>
      <rgbColor rgb="FF993366"/>
      <rgbColor rgb="FF333399"/>
      <rgbColor rgb="FF0F1A3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599760</xdr:colOff>
      <xdr:row>2</xdr:row>
      <xdr:rowOff>171360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22972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599760</xdr:colOff>
      <xdr:row>2</xdr:row>
      <xdr:rowOff>171360</xdr:rowOff>
    </xdr:to>
    <xdr:pic>
      <xdr:nvPicPr>
        <xdr:cNvPr id="9" name="Image 1" descr="Picture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0812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10</xdr:col>
      <xdr:colOff>599760</xdr:colOff>
      <xdr:row>2</xdr:row>
      <xdr:rowOff>171360</xdr:rowOff>
    </xdr:to>
    <xdr:pic>
      <xdr:nvPicPr>
        <xdr:cNvPr id="10" name="Image 1" descr="Picture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332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599760</xdr:colOff>
      <xdr:row>2</xdr:row>
      <xdr:rowOff>171360</xdr:rowOff>
    </xdr:to>
    <xdr:pic>
      <xdr:nvPicPr>
        <xdr:cNvPr id="11" name="Image 1" descr="Picture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26528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599760</xdr:colOff>
      <xdr:row>2</xdr:row>
      <xdr:rowOff>171360</xdr:rowOff>
    </xdr:to>
    <xdr:pic>
      <xdr:nvPicPr>
        <xdr:cNvPr id="12" name="Image 1" descr="Picture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9192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599760</xdr:colOff>
      <xdr:row>2</xdr:row>
      <xdr:rowOff>171360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8704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0</xdr:rowOff>
    </xdr:from>
    <xdr:to>
      <xdr:col>24</xdr:col>
      <xdr:colOff>580710</xdr:colOff>
      <xdr:row>2</xdr:row>
      <xdr:rowOff>171360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60432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10</xdr:col>
      <xdr:colOff>580710</xdr:colOff>
      <xdr:row>2</xdr:row>
      <xdr:rowOff>171360</xdr:rowOff>
    </xdr:to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92608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599760</xdr:colOff>
      <xdr:row>2</xdr:row>
      <xdr:rowOff>171360</xdr:rowOff>
    </xdr:to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2188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599760</xdr:colOff>
      <xdr:row>2</xdr:row>
      <xdr:rowOff>171360</xdr:rowOff>
    </xdr:to>
    <xdr:pic>
      <xdr:nvPicPr>
        <xdr:cNvPr id="5" name="Image 1" descr="Picture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33112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599760</xdr:colOff>
      <xdr:row>2</xdr:row>
      <xdr:rowOff>171360</xdr:rowOff>
    </xdr:to>
    <xdr:pic>
      <xdr:nvPicPr>
        <xdr:cNvPr id="6" name="Image 1" descr="Picture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3392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599760</xdr:colOff>
      <xdr:row>2</xdr:row>
      <xdr:rowOff>171360</xdr:rowOff>
    </xdr:to>
    <xdr:pic>
      <xdr:nvPicPr>
        <xdr:cNvPr id="7" name="Image 1" descr="Picture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98304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599760</xdr:colOff>
      <xdr:row>2</xdr:row>
      <xdr:rowOff>171360</xdr:rowOff>
    </xdr:to>
    <xdr:pic>
      <xdr:nvPicPr>
        <xdr:cNvPr id="8" name="Image 1" descr="Picture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76736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8102E"/>
  </sheetPr>
  <dimension ref="A1:G59"/>
  <sheetViews>
    <sheetView showGridLines="0" zoomScaleNormal="100" workbookViewId="0"/>
  </sheetViews>
  <sheetFormatPr defaultColWidth="8.7109375" defaultRowHeight="14.25"/>
  <cols>
    <col min="1" max="1" width="2.140625" customWidth="1"/>
    <col min="2" max="5" width="18" customWidth="1"/>
    <col min="6" max="7" width="13" customWidth="1"/>
  </cols>
  <sheetData>
    <row r="1" spans="1:7">
      <c r="A1" s="3"/>
      <c r="B1" s="3"/>
      <c r="C1" s="3"/>
      <c r="D1" s="3"/>
      <c r="E1" s="3"/>
      <c r="F1" s="3"/>
      <c r="G1" s="3"/>
    </row>
    <row r="2" spans="1:7">
      <c r="A2" s="3"/>
      <c r="B2" s="4" t="s">
        <v>0</v>
      </c>
      <c r="C2" s="3"/>
      <c r="D2" s="3"/>
      <c r="E2" s="3"/>
      <c r="F2" s="3"/>
      <c r="G2" s="3"/>
    </row>
    <row r="3" spans="1:7" ht="30" customHeight="1">
      <c r="A3" s="3"/>
      <c r="B3" s="5" t="s">
        <v>1</v>
      </c>
      <c r="C3" s="3"/>
      <c r="D3" s="3"/>
      <c r="E3" s="3"/>
      <c r="F3" s="3"/>
      <c r="G3" s="3"/>
    </row>
    <row r="4" spans="1:7" ht="3.75" customHeight="1">
      <c r="A4" s="3"/>
      <c r="B4" s="6"/>
      <c r="C4" s="6"/>
      <c r="D4" s="6"/>
      <c r="E4" s="6"/>
      <c r="F4" s="3"/>
      <c r="G4" s="3"/>
    </row>
    <row r="5" spans="1:7">
      <c r="A5" s="3"/>
      <c r="B5" s="40" t="s">
        <v>2</v>
      </c>
      <c r="C5" s="40"/>
      <c r="D5" s="40"/>
      <c r="E5" s="40"/>
      <c r="F5" s="40"/>
      <c r="G5" s="40"/>
    </row>
    <row r="6" spans="1:7" ht="19.5" customHeight="1">
      <c r="A6" s="3"/>
      <c r="B6" s="46" t="s">
        <v>3</v>
      </c>
      <c r="C6" s="46"/>
      <c r="D6" s="46"/>
      <c r="E6" s="46"/>
      <c r="F6" s="46"/>
      <c r="G6" s="46"/>
    </row>
    <row r="7" spans="1:7">
      <c r="A7" s="3"/>
      <c r="B7" s="1" t="s">
        <v>4</v>
      </c>
      <c r="C7" s="3"/>
      <c r="D7" s="3"/>
      <c r="E7" s="3"/>
      <c r="F7" s="3"/>
      <c r="G7" s="3"/>
    </row>
    <row r="8" spans="1:7">
      <c r="A8" s="3"/>
      <c r="B8" s="3"/>
      <c r="C8" s="3"/>
      <c r="D8" s="3"/>
      <c r="E8" s="3"/>
      <c r="F8" s="3"/>
      <c r="G8" s="3"/>
    </row>
    <row r="9" spans="1:7">
      <c r="A9" s="3"/>
      <c r="B9" s="7" t="s">
        <v>5</v>
      </c>
      <c r="C9" s="3"/>
      <c r="D9" s="3"/>
      <c r="E9" s="3"/>
      <c r="F9" s="3"/>
      <c r="G9" s="3"/>
    </row>
    <row r="10" spans="1:7">
      <c r="A10" s="3"/>
      <c r="B10" s="3"/>
      <c r="C10" s="3"/>
      <c r="D10" s="3"/>
      <c r="E10" s="3"/>
      <c r="F10" s="3"/>
      <c r="G10" s="3"/>
    </row>
    <row r="11" spans="1:7" ht="24.75">
      <c r="A11" s="3"/>
      <c r="B11" s="8">
        <f>COUNTA('02 · Établissements'!$C$10:$C$131)</f>
        <v>122</v>
      </c>
      <c r="C11" s="8">
        <f>COUNTIF('02 · Établissements'!$X$10:$X$131,"A")</f>
        <v>23</v>
      </c>
      <c r="D11" s="9">
        <f>SUMPRODUCT(--('02 · Établissements'!$I$10:$I$131&lt;&gt;""),--('02 · Établissements'!$H$10:$H$131&lt;&gt;""),--('02 · Établissements'!$G$10:$G$131&lt;&gt;""))/COUNTA('02 · Établissements'!$C$10:$C$131)</f>
        <v>1</v>
      </c>
      <c r="E11" s="8">
        <f>ROUND(AVERAGE('02 · Établissements'!$V$10:$V$131),1)</f>
        <v>19.7</v>
      </c>
      <c r="F11" s="3"/>
      <c r="G11" s="3"/>
    </row>
    <row r="12" spans="1:7" ht="25.5" customHeight="1">
      <c r="A12" s="3"/>
      <c r="B12" s="10" t="s">
        <v>6</v>
      </c>
      <c r="C12" s="10" t="s">
        <v>7</v>
      </c>
      <c r="D12" s="10" t="s">
        <v>8</v>
      </c>
      <c r="E12" s="10" t="s">
        <v>9</v>
      </c>
      <c r="F12" s="3"/>
      <c r="G12" s="3"/>
    </row>
    <row r="13" spans="1:7">
      <c r="A13" s="3"/>
      <c r="B13" s="3"/>
      <c r="C13" s="3"/>
      <c r="D13" s="3"/>
      <c r="E13" s="3"/>
      <c r="F13" s="3"/>
      <c r="G13" s="3"/>
    </row>
    <row r="14" spans="1:7">
      <c r="A14" s="3"/>
      <c r="B14" s="3"/>
      <c r="C14" s="3"/>
      <c r="D14" s="3"/>
      <c r="E14" s="3"/>
      <c r="F14" s="3"/>
      <c r="G14" s="3"/>
    </row>
    <row r="15" spans="1:7">
      <c r="A15" s="3"/>
      <c r="B15" s="7" t="s">
        <v>10</v>
      </c>
      <c r="C15" s="3"/>
      <c r="D15" s="3"/>
      <c r="E15" s="3"/>
      <c r="F15" s="3"/>
      <c r="G15" s="3"/>
    </row>
    <row r="16" spans="1:7">
      <c r="A16" s="3"/>
      <c r="B16" s="11" t="s">
        <v>11</v>
      </c>
      <c r="C16" s="12" t="s">
        <v>1</v>
      </c>
      <c r="D16" s="47" t="s">
        <v>12</v>
      </c>
      <c r="E16" s="47"/>
      <c r="F16" s="47"/>
      <c r="G16" s="47"/>
    </row>
    <row r="17" spans="1:7">
      <c r="A17" s="3"/>
      <c r="B17" s="11" t="s">
        <v>13</v>
      </c>
      <c r="C17" s="12" t="s">
        <v>14</v>
      </c>
      <c r="D17" s="47" t="s">
        <v>15</v>
      </c>
      <c r="E17" s="47"/>
      <c r="F17" s="47"/>
      <c r="G17" s="47"/>
    </row>
    <row r="18" spans="1:7">
      <c r="A18" s="3"/>
      <c r="B18" s="11" t="s">
        <v>16</v>
      </c>
      <c r="C18" s="12" t="s">
        <v>17</v>
      </c>
      <c r="D18" s="47" t="s">
        <v>18</v>
      </c>
      <c r="E18" s="47"/>
      <c r="F18" s="47"/>
      <c r="G18" s="47"/>
    </row>
    <row r="19" spans="1:7">
      <c r="A19" s="3"/>
      <c r="B19" s="11" t="s">
        <v>19</v>
      </c>
      <c r="C19" s="12" t="s">
        <v>20</v>
      </c>
      <c r="D19" s="47" t="s">
        <v>21</v>
      </c>
      <c r="E19" s="47"/>
      <c r="F19" s="47"/>
      <c r="G19" s="47"/>
    </row>
    <row r="20" spans="1:7">
      <c r="A20" s="3"/>
      <c r="B20" s="11" t="s">
        <v>22</v>
      </c>
      <c r="C20" s="12" t="s">
        <v>23</v>
      </c>
      <c r="D20" s="47" t="s">
        <v>24</v>
      </c>
      <c r="E20" s="47"/>
      <c r="F20" s="47"/>
      <c r="G20" s="47"/>
    </row>
    <row r="21" spans="1:7">
      <c r="A21" s="3"/>
      <c r="B21" s="11" t="s">
        <v>25</v>
      </c>
      <c r="C21" s="12" t="s">
        <v>26</v>
      </c>
      <c r="D21" s="47" t="s">
        <v>27</v>
      </c>
      <c r="E21" s="47"/>
      <c r="F21" s="47"/>
      <c r="G21" s="47"/>
    </row>
    <row r="22" spans="1:7">
      <c r="A22" s="3"/>
      <c r="B22" s="11" t="s">
        <v>28</v>
      </c>
      <c r="C22" s="12" t="s">
        <v>29</v>
      </c>
      <c r="D22" s="47" t="s">
        <v>30</v>
      </c>
      <c r="E22" s="47"/>
      <c r="F22" s="47"/>
      <c r="G22" s="47"/>
    </row>
    <row r="23" spans="1:7">
      <c r="A23" s="3"/>
      <c r="B23" s="11" t="s">
        <v>31</v>
      </c>
      <c r="C23" s="12" t="s">
        <v>32</v>
      </c>
      <c r="D23" s="47" t="s">
        <v>33</v>
      </c>
      <c r="E23" s="47"/>
      <c r="F23" s="47"/>
      <c r="G23" s="47"/>
    </row>
    <row r="24" spans="1:7">
      <c r="A24" s="3"/>
      <c r="B24" s="11" t="s">
        <v>34</v>
      </c>
      <c r="C24" s="12" t="s">
        <v>35</v>
      </c>
      <c r="D24" s="47" t="s">
        <v>36</v>
      </c>
      <c r="E24" s="47"/>
      <c r="F24" s="47"/>
      <c r="G24" s="47"/>
    </row>
    <row r="25" spans="1:7">
      <c r="A25" s="3"/>
      <c r="B25" s="11" t="s">
        <v>37</v>
      </c>
      <c r="C25" s="12" t="s">
        <v>38</v>
      </c>
      <c r="D25" s="47" t="s">
        <v>39</v>
      </c>
      <c r="E25" s="47"/>
      <c r="F25" s="47"/>
      <c r="G25" s="47"/>
    </row>
    <row r="26" spans="1:7">
      <c r="A26" s="3"/>
      <c r="B26" s="11" t="s">
        <v>40</v>
      </c>
      <c r="C26" s="12" t="s">
        <v>41</v>
      </c>
      <c r="D26" s="47" t="s">
        <v>42</v>
      </c>
      <c r="E26" s="47"/>
      <c r="F26" s="47"/>
      <c r="G26" s="47"/>
    </row>
    <row r="27" spans="1:7">
      <c r="A27" s="3"/>
      <c r="B27" s="11" t="s">
        <v>43</v>
      </c>
      <c r="C27" s="12" t="s">
        <v>44</v>
      </c>
      <c r="D27" s="47" t="s">
        <v>45</v>
      </c>
      <c r="E27" s="47"/>
      <c r="F27" s="47"/>
      <c r="G27" s="47"/>
    </row>
    <row r="28" spans="1:7">
      <c r="A28" s="3"/>
      <c r="B28" s="3"/>
      <c r="C28" s="3"/>
      <c r="D28" s="3"/>
      <c r="E28" s="3"/>
      <c r="F28" s="3"/>
      <c r="G28" s="3"/>
    </row>
    <row r="29" spans="1:7">
      <c r="A29" s="3"/>
      <c r="B29" s="7" t="s">
        <v>46</v>
      </c>
      <c r="C29" s="3"/>
      <c r="D29" s="3"/>
      <c r="E29" s="3"/>
      <c r="F29" s="3"/>
      <c r="G29" s="3"/>
    </row>
    <row r="30" spans="1:7" ht="15" customHeight="1">
      <c r="A30" s="3"/>
      <c r="B30" s="41" t="s">
        <v>47</v>
      </c>
      <c r="C30" s="41"/>
      <c r="D30" s="41"/>
      <c r="E30" s="41"/>
      <c r="F30" s="41"/>
      <c r="G30" s="41"/>
    </row>
    <row r="31" spans="1:7">
      <c r="A31" s="3"/>
      <c r="B31" s="41"/>
      <c r="C31" s="41"/>
      <c r="D31" s="41"/>
      <c r="E31" s="41"/>
      <c r="F31" s="41"/>
      <c r="G31" s="41"/>
    </row>
    <row r="32" spans="1:7">
      <c r="A32" s="3"/>
      <c r="B32" s="3"/>
      <c r="C32" s="3"/>
      <c r="D32" s="3"/>
      <c r="E32" s="3"/>
      <c r="F32" s="3"/>
      <c r="G32" s="3"/>
    </row>
    <row r="33" spans="1:7">
      <c r="A33" s="3"/>
      <c r="B33" s="7" t="s">
        <v>48</v>
      </c>
      <c r="C33" s="3"/>
      <c r="D33" s="3"/>
      <c r="E33" s="3"/>
      <c r="F33" s="3"/>
      <c r="G33" s="3"/>
    </row>
    <row r="34" spans="1:7" ht="21.75" customHeight="1">
      <c r="A34" s="3"/>
      <c r="B34" s="11" t="s">
        <v>49</v>
      </c>
      <c r="C34" s="41" t="s">
        <v>50</v>
      </c>
      <c r="D34" s="41"/>
      <c r="E34" s="41"/>
      <c r="F34" s="41"/>
      <c r="G34" s="41"/>
    </row>
    <row r="35" spans="1:7" ht="21.75" customHeight="1">
      <c r="A35" s="3"/>
      <c r="B35" s="11" t="s">
        <v>51</v>
      </c>
      <c r="C35" s="41" t="s">
        <v>52</v>
      </c>
      <c r="D35" s="41"/>
      <c r="E35" s="41"/>
      <c r="F35" s="41"/>
      <c r="G35" s="41"/>
    </row>
    <row r="36" spans="1:7" ht="21.75" customHeight="1">
      <c r="A36" s="3"/>
      <c r="B36" s="11" t="s">
        <v>53</v>
      </c>
      <c r="C36" s="41" t="s">
        <v>54</v>
      </c>
      <c r="D36" s="41"/>
      <c r="E36" s="41"/>
      <c r="F36" s="41"/>
      <c r="G36" s="41"/>
    </row>
    <row r="37" spans="1:7" ht="21.75" customHeight="1">
      <c r="A37" s="3"/>
      <c r="B37" s="11" t="s">
        <v>7</v>
      </c>
      <c r="C37" s="41" t="s">
        <v>55</v>
      </c>
      <c r="D37" s="41"/>
      <c r="E37" s="41"/>
      <c r="F37" s="41"/>
      <c r="G37" s="41"/>
    </row>
    <row r="38" spans="1:7" ht="15" customHeight="1">
      <c r="A38" s="3"/>
      <c r="B38" s="42" t="s">
        <v>56</v>
      </c>
      <c r="C38" s="42"/>
      <c r="D38" s="42"/>
      <c r="E38" s="42"/>
      <c r="F38" s="42"/>
      <c r="G38" s="42"/>
    </row>
    <row r="39" spans="1:7">
      <c r="A39" s="3"/>
      <c r="B39" s="42"/>
      <c r="C39" s="42"/>
      <c r="D39" s="42"/>
      <c r="E39" s="42"/>
      <c r="F39" s="42"/>
      <c r="G39" s="42"/>
    </row>
    <row r="40" spans="1:7">
      <c r="A40" s="3"/>
      <c r="B40" s="3"/>
      <c r="C40" s="3"/>
      <c r="D40" s="3"/>
      <c r="E40" s="3"/>
      <c r="F40" s="3"/>
      <c r="G40" s="3"/>
    </row>
    <row r="41" spans="1:7">
      <c r="A41" s="3"/>
      <c r="B41" s="7" t="s">
        <v>57</v>
      </c>
      <c r="C41" s="3"/>
      <c r="D41" s="3"/>
      <c r="E41" s="3"/>
      <c r="F41" s="3"/>
      <c r="G41" s="3"/>
    </row>
    <row r="42" spans="1:7">
      <c r="A42" s="3"/>
      <c r="B42" s="11" t="s">
        <v>58</v>
      </c>
      <c r="C42" s="47" t="s">
        <v>59</v>
      </c>
      <c r="D42" s="47"/>
      <c r="E42" s="47"/>
      <c r="F42" s="47"/>
      <c r="G42" s="47"/>
    </row>
    <row r="43" spans="1:7">
      <c r="A43" s="3"/>
      <c r="B43" s="11" t="s">
        <v>60</v>
      </c>
      <c r="C43" s="47" t="s">
        <v>61</v>
      </c>
      <c r="D43" s="47"/>
      <c r="E43" s="47"/>
      <c r="F43" s="47"/>
      <c r="G43" s="47"/>
    </row>
    <row r="44" spans="1:7">
      <c r="A44" s="3"/>
      <c r="B44" s="11" t="s">
        <v>62</v>
      </c>
      <c r="C44" s="47" t="s">
        <v>63</v>
      </c>
      <c r="D44" s="47"/>
      <c r="E44" s="47"/>
      <c r="F44" s="47"/>
      <c r="G44" s="47"/>
    </row>
    <row r="45" spans="1:7">
      <c r="A45" s="3"/>
      <c r="B45" s="3"/>
      <c r="C45" s="3"/>
      <c r="D45" s="3"/>
      <c r="E45" s="3"/>
      <c r="F45" s="3"/>
      <c r="G45" s="3"/>
    </row>
    <row r="46" spans="1:7">
      <c r="A46" s="3"/>
      <c r="B46" s="48" t="s">
        <v>64</v>
      </c>
      <c r="C46" s="48"/>
      <c r="D46" s="48"/>
      <c r="E46" s="48"/>
      <c r="F46" s="48"/>
      <c r="G46" s="48"/>
    </row>
    <row r="47" spans="1:7">
      <c r="A47" s="3"/>
      <c r="B47" s="3"/>
      <c r="C47" s="3"/>
      <c r="D47" s="3"/>
      <c r="E47" s="3"/>
      <c r="F47" s="3"/>
      <c r="G47" s="3"/>
    </row>
    <row r="48" spans="1:7">
      <c r="A48" s="3"/>
      <c r="B48" s="3"/>
      <c r="C48" s="3"/>
      <c r="D48" s="3"/>
      <c r="E48" s="3"/>
      <c r="F48" s="3"/>
      <c r="G48" s="3"/>
    </row>
    <row r="49" spans="1:7">
      <c r="A49" s="3"/>
      <c r="B49" s="3"/>
      <c r="C49" s="3"/>
      <c r="D49" s="3"/>
      <c r="E49" s="3"/>
      <c r="F49" s="3"/>
      <c r="G49" s="3"/>
    </row>
    <row r="50" spans="1:7">
      <c r="A50" s="3"/>
      <c r="B50" s="3"/>
      <c r="C50" s="3"/>
      <c r="D50" s="3"/>
      <c r="E50" s="3"/>
      <c r="F50" s="3"/>
      <c r="G50" s="3"/>
    </row>
    <row r="51" spans="1:7">
      <c r="A51" s="3"/>
      <c r="B51" s="3"/>
      <c r="C51" s="3"/>
      <c r="D51" s="3"/>
      <c r="E51" s="3"/>
      <c r="F51" s="3"/>
      <c r="G51" s="3"/>
    </row>
    <row r="52" spans="1:7">
      <c r="A52" s="3"/>
      <c r="B52" s="3"/>
      <c r="C52" s="3"/>
      <c r="D52" s="3"/>
      <c r="E52" s="3"/>
      <c r="F52" s="3"/>
      <c r="G52" s="3"/>
    </row>
    <row r="53" spans="1:7">
      <c r="A53" s="3"/>
      <c r="B53" s="3"/>
      <c r="C53" s="3"/>
      <c r="D53" s="3"/>
      <c r="E53" s="3"/>
      <c r="F53" s="3"/>
      <c r="G53" s="3"/>
    </row>
    <row r="54" spans="1:7">
      <c r="A54" s="3"/>
      <c r="B54" s="3"/>
      <c r="C54" s="3"/>
      <c r="D54" s="3"/>
      <c r="E54" s="3"/>
      <c r="F54" s="3"/>
      <c r="G54" s="3"/>
    </row>
    <row r="55" spans="1:7">
      <c r="A55" s="3"/>
      <c r="B55" s="3"/>
      <c r="C55" s="3"/>
      <c r="D55" s="3"/>
      <c r="E55" s="3"/>
      <c r="F55" s="3"/>
      <c r="G55" s="3"/>
    </row>
    <row r="56" spans="1:7">
      <c r="A56" s="3"/>
      <c r="B56" s="3"/>
      <c r="C56" s="3"/>
      <c r="D56" s="3"/>
      <c r="E56" s="3"/>
      <c r="F56" s="3"/>
      <c r="G56" s="3"/>
    </row>
    <row r="57" spans="1:7">
      <c r="A57" s="3"/>
      <c r="B57" s="3"/>
      <c r="C57" s="3"/>
      <c r="D57" s="3"/>
      <c r="E57" s="3"/>
      <c r="F57" s="3"/>
      <c r="G57" s="3"/>
    </row>
    <row r="58" spans="1:7">
      <c r="A58" s="3"/>
      <c r="B58" s="3"/>
      <c r="C58" s="3"/>
      <c r="D58" s="3"/>
      <c r="E58" s="3"/>
      <c r="F58" s="3"/>
      <c r="G58" s="3"/>
    </row>
    <row r="59" spans="1:7">
      <c r="A59" s="3"/>
      <c r="B59" s="3"/>
      <c r="C59" s="3"/>
      <c r="D59" s="3"/>
      <c r="E59" s="3"/>
      <c r="F59" s="3"/>
      <c r="G59" s="3"/>
    </row>
  </sheetData>
  <mergeCells count="24">
    <mergeCell ref="B5:G5"/>
    <mergeCell ref="B6:G6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B30:G31"/>
    <mergeCell ref="C42:G42"/>
    <mergeCell ref="C43:G43"/>
    <mergeCell ref="C44:G44"/>
    <mergeCell ref="B46:G46"/>
    <mergeCell ref="C34:G34"/>
    <mergeCell ref="C35:G35"/>
    <mergeCell ref="C36:G36"/>
    <mergeCell ref="C37:G37"/>
    <mergeCell ref="B38:G3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1A2E5E"/>
  </sheetPr>
  <dimension ref="A1:H21"/>
  <sheetViews>
    <sheetView showGridLines="0" zoomScaleNormal="100" workbookViewId="0">
      <pane xSplit="2" ySplit="9" topLeftCell="C10" activePane="bottomRight" state="frozen"/>
      <selection pane="bottomRight"/>
      <selection pane="bottomLeft" activeCell="A10" sqref="A10"/>
      <selection pane="topRight" activeCell="C1" sqref="C1"/>
    </sheetView>
  </sheetViews>
  <sheetFormatPr defaultColWidth="8.7109375" defaultRowHeight="14.25"/>
  <cols>
    <col min="1" max="1" width="2.140625" customWidth="1"/>
    <col min="2" max="2" width="30" customWidth="1"/>
    <col min="3" max="3" width="24" customWidth="1"/>
    <col min="4" max="4" width="14" customWidth="1"/>
    <col min="5" max="5" width="18" customWidth="1"/>
    <col min="6" max="6" width="24" customWidth="1"/>
    <col min="7" max="7" width="16" customWidth="1"/>
    <col min="8" max="8" width="26" customWidth="1"/>
  </cols>
  <sheetData>
    <row r="1" spans="1:8">
      <c r="A1" s="3"/>
      <c r="B1" s="3"/>
      <c r="C1" s="3"/>
      <c r="D1" s="3"/>
      <c r="E1" s="3"/>
      <c r="F1" s="3"/>
      <c r="G1" s="3"/>
      <c r="H1" s="3"/>
    </row>
    <row r="2" spans="1:8">
      <c r="A2" s="3"/>
      <c r="B2" s="4" t="s">
        <v>1386</v>
      </c>
      <c r="C2" s="3"/>
      <c r="D2" s="3"/>
      <c r="E2" s="3"/>
      <c r="F2" s="3"/>
      <c r="G2" s="3"/>
      <c r="H2" s="3"/>
    </row>
    <row r="3" spans="1:8" ht="30" customHeight="1">
      <c r="A3" s="3"/>
      <c r="B3" s="5" t="s">
        <v>38</v>
      </c>
      <c r="C3" s="3"/>
      <c r="D3" s="3"/>
      <c r="E3" s="3"/>
      <c r="F3" s="3"/>
      <c r="G3" s="3"/>
      <c r="H3" s="3"/>
    </row>
    <row r="4" spans="1:8" ht="3.75" customHeight="1">
      <c r="A4" s="3"/>
      <c r="B4" s="6"/>
      <c r="C4" s="6"/>
      <c r="D4" s="6"/>
      <c r="E4" s="6"/>
      <c r="F4" s="3"/>
      <c r="G4" s="3"/>
      <c r="H4" s="3"/>
    </row>
    <row r="5" spans="1:8">
      <c r="A5" s="3"/>
      <c r="B5" s="40" t="s">
        <v>1439</v>
      </c>
      <c r="C5" s="40"/>
      <c r="D5" s="40"/>
      <c r="E5" s="40"/>
      <c r="F5" s="40"/>
      <c r="G5" s="40"/>
      <c r="H5" s="40"/>
    </row>
    <row r="6" spans="1:8" ht="19.5" customHeight="1">
      <c r="A6" s="3"/>
      <c r="B6" s="46" t="s">
        <v>1018</v>
      </c>
      <c r="C6" s="46"/>
      <c r="D6" s="46"/>
      <c r="E6" s="46"/>
      <c r="F6" s="46"/>
      <c r="G6" s="46"/>
      <c r="H6" s="46"/>
    </row>
    <row r="7" spans="1:8">
      <c r="A7" s="3"/>
      <c r="B7" s="1" t="s">
        <v>1019</v>
      </c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 ht="27.75" customHeight="1">
      <c r="B9" s="22" t="s">
        <v>1388</v>
      </c>
      <c r="C9" s="22" t="s">
        <v>1047</v>
      </c>
      <c r="D9" s="22" t="s">
        <v>1029</v>
      </c>
      <c r="E9" s="22" t="s">
        <v>1440</v>
      </c>
      <c r="F9" s="22" t="s">
        <v>1390</v>
      </c>
      <c r="G9" s="22" t="s">
        <v>1391</v>
      </c>
      <c r="H9" s="22" t="s">
        <v>1392</v>
      </c>
    </row>
    <row r="10" spans="1:8" ht="34.9">
      <c r="B10" s="25" t="s">
        <v>1441</v>
      </c>
      <c r="C10" s="24"/>
      <c r="D10" s="37">
        <v>63000</v>
      </c>
      <c r="E10" s="24" t="s">
        <v>1442</v>
      </c>
      <c r="F10" s="25"/>
      <c r="G10" s="24"/>
      <c r="H10" s="25"/>
    </row>
    <row r="11" spans="1:8" ht="34.9">
      <c r="B11" s="25" t="s">
        <v>1443</v>
      </c>
      <c r="C11" s="24"/>
      <c r="D11" s="37">
        <v>71400</v>
      </c>
      <c r="E11" s="24" t="s">
        <v>1442</v>
      </c>
      <c r="F11" s="25"/>
      <c r="G11" s="24"/>
      <c r="H11" s="25"/>
    </row>
    <row r="12" spans="1:8" ht="34.9">
      <c r="B12" s="25" t="s">
        <v>1444</v>
      </c>
      <c r="C12" s="24"/>
      <c r="D12" s="37">
        <v>54000</v>
      </c>
      <c r="E12" s="24" t="s">
        <v>1442</v>
      </c>
      <c r="F12" s="25"/>
      <c r="G12" s="24"/>
      <c r="H12" s="25"/>
    </row>
    <row r="13" spans="1:8">
      <c r="B13" s="25" t="s">
        <v>1445</v>
      </c>
      <c r="C13" s="24"/>
      <c r="D13" s="37">
        <v>4800</v>
      </c>
      <c r="E13" s="24" t="s">
        <v>1442</v>
      </c>
      <c r="F13" s="25"/>
      <c r="G13" s="24"/>
      <c r="H13" s="25"/>
    </row>
    <row r="14" spans="1:8">
      <c r="B14" s="25" t="s">
        <v>1446</v>
      </c>
      <c r="C14" s="24"/>
      <c r="D14" s="37">
        <v>0</v>
      </c>
      <c r="E14" s="24" t="s">
        <v>1442</v>
      </c>
      <c r="F14" s="25"/>
      <c r="G14" s="24"/>
      <c r="H14" s="25"/>
    </row>
    <row r="15" spans="1:8" ht="23.25">
      <c r="B15" s="25" t="s">
        <v>1447</v>
      </c>
      <c r="C15" s="24"/>
      <c r="D15" s="37">
        <v>0</v>
      </c>
      <c r="E15" s="24" t="s">
        <v>1442</v>
      </c>
      <c r="F15" s="25"/>
      <c r="G15" s="24"/>
      <c r="H15" s="25"/>
    </row>
    <row r="16" spans="1:8">
      <c r="B16" s="25" t="s">
        <v>1448</v>
      </c>
      <c r="C16" s="24"/>
      <c r="D16" s="37">
        <v>5040</v>
      </c>
      <c r="E16" s="24" t="s">
        <v>1449</v>
      </c>
      <c r="F16" s="25"/>
      <c r="G16" s="24"/>
      <c r="H16" s="25"/>
    </row>
    <row r="17" spans="2:8">
      <c r="B17" s="25" t="s">
        <v>1450</v>
      </c>
      <c r="C17" s="24"/>
      <c r="D17" s="37">
        <v>7200</v>
      </c>
      <c r="E17" s="24" t="s">
        <v>1442</v>
      </c>
      <c r="F17" s="25"/>
      <c r="G17" s="24"/>
      <c r="H17" s="25"/>
    </row>
    <row r="18" spans="2:8">
      <c r="B18" s="33" t="s">
        <v>1438</v>
      </c>
      <c r="D18" s="35">
        <f>SUM(D10:D17)</f>
        <v>205440</v>
      </c>
    </row>
    <row r="21" spans="2:8">
      <c r="B21" s="49" t="s">
        <v>64</v>
      </c>
      <c r="C21" s="49"/>
      <c r="D21" s="49"/>
      <c r="E21" s="49"/>
      <c r="F21" s="49"/>
      <c r="G21" s="49"/>
      <c r="H21" s="49"/>
    </row>
  </sheetData>
  <autoFilter ref="B9:H17" xr:uid="{00000000-0009-0000-0000-000009000000}"/>
  <mergeCells count="3">
    <mergeCell ref="B5:H5"/>
    <mergeCell ref="B6:H6"/>
    <mergeCell ref="B21:H21"/>
  </mergeCells>
  <conditionalFormatting sqref="B10:H17">
    <cfRule type="expression" dxfId="2" priority="2">
      <formula>ISEVEN(ROW())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1A2E5E"/>
  </sheetPr>
  <dimension ref="A1:L17"/>
  <sheetViews>
    <sheetView showGridLines="0" zoomScaleNormal="100" workbookViewId="0">
      <pane xSplit="2" ySplit="9" topLeftCell="C10" activePane="bottomRight" state="frozen"/>
      <selection pane="bottomRight"/>
      <selection pane="bottomLeft" activeCell="A10" sqref="A10"/>
      <selection pane="topRight" activeCell="C1" sqref="C1"/>
    </sheetView>
  </sheetViews>
  <sheetFormatPr defaultColWidth="8.7109375" defaultRowHeight="14.25"/>
  <cols>
    <col min="1" max="1" width="2.140625" customWidth="1"/>
    <col min="2" max="2" width="7" customWidth="1"/>
    <col min="3" max="3" width="14" customWidth="1"/>
    <col min="4" max="4" width="16" customWidth="1"/>
    <col min="5" max="5" width="14" customWidth="1"/>
    <col min="6" max="7" width="12" customWidth="1"/>
    <col min="8" max="8" width="14" customWidth="1"/>
    <col min="9" max="9" width="30" customWidth="1"/>
    <col min="10" max="10" width="22" customWidth="1"/>
    <col min="11" max="11" width="18" customWidth="1"/>
  </cols>
  <sheetData>
    <row r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4" t="s">
        <v>1451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30" customHeight="1">
      <c r="A3" s="3"/>
      <c r="B3" s="5" t="s">
        <v>41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3.75" customHeight="1">
      <c r="A4" s="3"/>
      <c r="B4" s="6"/>
      <c r="C4" s="6"/>
      <c r="D4" s="6"/>
      <c r="E4" s="6"/>
      <c r="F4" s="3"/>
      <c r="G4" s="3"/>
      <c r="H4" s="3"/>
      <c r="I4" s="3"/>
      <c r="J4" s="3"/>
      <c r="K4" s="3"/>
      <c r="L4" s="3"/>
    </row>
    <row r="5" spans="1:12">
      <c r="A5" s="3"/>
      <c r="B5" s="40" t="s">
        <v>1452</v>
      </c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ht="19.5" customHeight="1">
      <c r="A6" s="3"/>
      <c r="B6" s="46" t="s">
        <v>3</v>
      </c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>
      <c r="A7" s="3"/>
      <c r="B7" s="1" t="s">
        <v>4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27.75" customHeight="1">
      <c r="B9" s="22" t="s">
        <v>107</v>
      </c>
      <c r="C9" s="22" t="s">
        <v>1044</v>
      </c>
      <c r="D9" s="22" t="s">
        <v>1021</v>
      </c>
      <c r="E9" s="22" t="s">
        <v>84</v>
      </c>
      <c r="F9" s="22" t="s">
        <v>110</v>
      </c>
      <c r="G9" s="22" t="s">
        <v>1453</v>
      </c>
      <c r="H9" s="22" t="s">
        <v>1454</v>
      </c>
      <c r="I9" s="22" t="s">
        <v>1048</v>
      </c>
      <c r="J9" s="22" t="s">
        <v>1455</v>
      </c>
      <c r="K9" s="22" t="s">
        <v>1046</v>
      </c>
      <c r="L9" s="22" t="s">
        <v>99</v>
      </c>
    </row>
    <row r="10" spans="1:12">
      <c r="B10" s="24" t="s">
        <v>1456</v>
      </c>
      <c r="C10" s="24" t="s">
        <v>1457</v>
      </c>
      <c r="D10" s="24" t="s">
        <v>1458</v>
      </c>
      <c r="E10" s="24" t="s">
        <v>1459</v>
      </c>
      <c r="F10" s="24" t="s">
        <v>1460</v>
      </c>
      <c r="G10" s="24" t="s">
        <v>1461</v>
      </c>
      <c r="H10" s="24" t="s">
        <v>1462</v>
      </c>
      <c r="I10" s="24" t="s">
        <v>1463</v>
      </c>
      <c r="J10" s="25" t="s">
        <v>1464</v>
      </c>
      <c r="K10" s="24" t="s">
        <v>1461</v>
      </c>
      <c r="L10" s="24" t="s">
        <v>1461</v>
      </c>
    </row>
    <row r="11" spans="1:12">
      <c r="B11" s="24" t="s">
        <v>1465</v>
      </c>
      <c r="C11" s="24" t="s">
        <v>1466</v>
      </c>
      <c r="D11" s="24" t="s">
        <v>1461</v>
      </c>
      <c r="E11" s="24" t="s">
        <v>1467</v>
      </c>
      <c r="F11" s="24" t="s">
        <v>1461</v>
      </c>
      <c r="G11" s="24" t="s">
        <v>1468</v>
      </c>
      <c r="H11" s="24" t="s">
        <v>1469</v>
      </c>
      <c r="I11" s="24" t="s">
        <v>1470</v>
      </c>
      <c r="J11" s="25" t="s">
        <v>1471</v>
      </c>
      <c r="K11" s="24" t="s">
        <v>1461</v>
      </c>
      <c r="L11" s="24" t="s">
        <v>1461</v>
      </c>
    </row>
    <row r="13" spans="1:12">
      <c r="B13" s="38" t="s">
        <v>1472</v>
      </c>
    </row>
    <row r="14" spans="1:12">
      <c r="B14" s="39" t="s">
        <v>1473</v>
      </c>
      <c r="C14" s="50" t="s">
        <v>1474</v>
      </c>
      <c r="D14" s="50"/>
      <c r="E14" s="50"/>
      <c r="F14" s="50"/>
      <c r="G14" s="50"/>
      <c r="H14" s="50"/>
      <c r="I14" s="50"/>
      <c r="J14" s="50"/>
      <c r="K14" s="50"/>
      <c r="L14" s="50"/>
    </row>
    <row r="15" spans="1:12">
      <c r="B15" s="39" t="s">
        <v>1473</v>
      </c>
      <c r="C15" s="50" t="s">
        <v>1475</v>
      </c>
      <c r="D15" s="50"/>
      <c r="E15" s="50"/>
      <c r="F15" s="50"/>
      <c r="G15" s="50"/>
      <c r="H15" s="50"/>
      <c r="I15" s="50"/>
      <c r="J15" s="50"/>
      <c r="K15" s="50"/>
      <c r="L15" s="50"/>
    </row>
    <row r="17" spans="2:12">
      <c r="B17" s="49" t="s">
        <v>64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</row>
  </sheetData>
  <autoFilter ref="B9:L11" xr:uid="{00000000-0009-0000-0000-00000A000000}"/>
  <mergeCells count="5">
    <mergeCell ref="B5:L5"/>
    <mergeCell ref="B6:L6"/>
    <mergeCell ref="C14:L14"/>
    <mergeCell ref="C15:L15"/>
    <mergeCell ref="B17:L17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1A2E5E"/>
  </sheetPr>
  <dimension ref="A1:O30"/>
  <sheetViews>
    <sheetView showGridLines="0" zoomScaleNormal="100" workbookViewId="0">
      <pane xSplit="2" ySplit="9" topLeftCell="C10" activePane="bottomRight" state="frozen"/>
      <selection pane="bottomRight"/>
      <selection pane="bottomLeft" activeCell="A10" sqref="A10"/>
      <selection pane="topRight" activeCell="C1" sqref="C1"/>
    </sheetView>
  </sheetViews>
  <sheetFormatPr defaultColWidth="8.7109375" defaultRowHeight="14.25"/>
  <cols>
    <col min="1" max="1" width="2.140625" customWidth="1"/>
    <col min="2" max="2" width="6" customWidth="1"/>
    <col min="3" max="3" width="14" customWidth="1"/>
    <col min="4" max="4" width="24" customWidth="1"/>
    <col min="5" max="6" width="14" customWidth="1"/>
    <col min="7" max="7" width="22" customWidth="1"/>
    <col min="8" max="8" width="16" customWidth="1"/>
    <col min="9" max="9" width="18" customWidth="1"/>
    <col min="10" max="11" width="14" customWidth="1"/>
    <col min="12" max="12" width="16" customWidth="1"/>
    <col min="13" max="13" width="14" customWidth="1"/>
    <col min="14" max="14" width="16" customWidth="1"/>
    <col min="15" max="15" width="20" customWidth="1"/>
  </cols>
  <sheetData>
    <row r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3"/>
      <c r="B2" s="4" t="s">
        <v>1476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30" customHeight="1">
      <c r="A3" s="3"/>
      <c r="B3" s="5" t="s">
        <v>44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3.75" customHeight="1">
      <c r="A4" s="3"/>
      <c r="B4" s="6"/>
      <c r="C4" s="6"/>
      <c r="D4" s="6"/>
      <c r="E4" s="6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>
      <c r="A5" s="3"/>
      <c r="B5" s="40" t="s">
        <v>1477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ht="19.5" customHeight="1">
      <c r="A6" s="3"/>
      <c r="B6" s="46" t="s">
        <v>105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>
      <c r="A7" s="3"/>
      <c r="B7" s="1" t="s">
        <v>106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27.75" customHeight="1">
      <c r="B9" s="22" t="s">
        <v>107</v>
      </c>
      <c r="C9" s="22" t="s">
        <v>1478</v>
      </c>
      <c r="D9" s="22" t="s">
        <v>1021</v>
      </c>
      <c r="E9" s="22" t="s">
        <v>109</v>
      </c>
      <c r="F9" s="22" t="s">
        <v>110</v>
      </c>
      <c r="G9" s="22" t="s">
        <v>1479</v>
      </c>
      <c r="H9" s="22" t="s">
        <v>1480</v>
      </c>
      <c r="I9" s="22" t="s">
        <v>1481</v>
      </c>
      <c r="J9" s="22" t="s">
        <v>1482</v>
      </c>
      <c r="K9" s="22" t="s">
        <v>117</v>
      </c>
      <c r="L9" s="22" t="s">
        <v>1483</v>
      </c>
      <c r="M9" s="22" t="s">
        <v>60</v>
      </c>
      <c r="N9" s="22" t="s">
        <v>1484</v>
      </c>
      <c r="O9" s="22" t="s">
        <v>1392</v>
      </c>
    </row>
    <row r="10" spans="1:15" ht="23.25">
      <c r="B10" s="24" t="s">
        <v>1485</v>
      </c>
      <c r="C10" s="24" t="s">
        <v>1486</v>
      </c>
      <c r="D10" s="25" t="s">
        <v>1487</v>
      </c>
      <c r="E10" s="24" t="s">
        <v>1488</v>
      </c>
      <c r="F10" s="24" t="s">
        <v>90</v>
      </c>
      <c r="G10" s="25" t="s">
        <v>1489</v>
      </c>
      <c r="H10" s="24" t="s">
        <v>1490</v>
      </c>
      <c r="I10" s="24" t="s">
        <v>1488</v>
      </c>
      <c r="J10" s="24" t="s">
        <v>1491</v>
      </c>
      <c r="K10" s="24" t="s">
        <v>1492</v>
      </c>
      <c r="L10" s="24"/>
      <c r="M10" s="24" t="s">
        <v>136</v>
      </c>
      <c r="N10" s="24" t="s">
        <v>1493</v>
      </c>
      <c r="O10" s="25" t="s">
        <v>1494</v>
      </c>
    </row>
    <row r="11" spans="1:15" ht="23.25">
      <c r="B11" s="24" t="s">
        <v>1495</v>
      </c>
      <c r="C11" s="24" t="s">
        <v>195</v>
      </c>
      <c r="D11" s="25" t="s">
        <v>1496</v>
      </c>
      <c r="E11" s="24" t="s">
        <v>1497</v>
      </c>
      <c r="F11" s="24" t="s">
        <v>86</v>
      </c>
      <c r="G11" s="25" t="s">
        <v>1498</v>
      </c>
      <c r="H11" s="24" t="s">
        <v>1499</v>
      </c>
      <c r="I11" s="24" t="s">
        <v>1500</v>
      </c>
      <c r="J11" s="24" t="s">
        <v>1491</v>
      </c>
      <c r="K11" s="24" t="s">
        <v>1501</v>
      </c>
      <c r="L11" s="24" t="s">
        <v>1502</v>
      </c>
      <c r="M11" s="24" t="s">
        <v>136</v>
      </c>
      <c r="N11" s="24" t="s">
        <v>1503</v>
      </c>
      <c r="O11" s="25" t="s">
        <v>1504</v>
      </c>
    </row>
    <row r="12" spans="1:15">
      <c r="B12" s="24" t="s">
        <v>1505</v>
      </c>
      <c r="C12" s="24" t="s">
        <v>195</v>
      </c>
      <c r="D12" s="25" t="s">
        <v>1506</v>
      </c>
      <c r="E12" s="24" t="s">
        <v>1497</v>
      </c>
      <c r="F12" s="24" t="s">
        <v>86</v>
      </c>
      <c r="G12" s="25" t="s">
        <v>1507</v>
      </c>
      <c r="H12" s="24" t="s">
        <v>1508</v>
      </c>
      <c r="I12" s="24" t="s">
        <v>1500</v>
      </c>
      <c r="J12" s="24" t="s">
        <v>1491</v>
      </c>
      <c r="K12" s="24" t="s">
        <v>1509</v>
      </c>
      <c r="L12" s="24" t="s">
        <v>1510</v>
      </c>
      <c r="M12" s="24" t="s">
        <v>136</v>
      </c>
      <c r="N12" s="24" t="s">
        <v>1511</v>
      </c>
      <c r="O12" s="25" t="s">
        <v>1512</v>
      </c>
    </row>
    <row r="13" spans="1:15" ht="23.25">
      <c r="B13" s="24" t="s">
        <v>1513</v>
      </c>
      <c r="C13" s="24" t="s">
        <v>195</v>
      </c>
      <c r="D13" s="25" t="s">
        <v>1514</v>
      </c>
      <c r="E13" s="24" t="s">
        <v>1497</v>
      </c>
      <c r="F13" s="24" t="s">
        <v>90</v>
      </c>
      <c r="G13" s="25" t="s">
        <v>1515</v>
      </c>
      <c r="H13" s="24" t="s">
        <v>1516</v>
      </c>
      <c r="I13" s="24" t="s">
        <v>1500</v>
      </c>
      <c r="J13" s="24" t="s">
        <v>1491</v>
      </c>
      <c r="K13" s="24" t="s">
        <v>1517</v>
      </c>
      <c r="L13" s="24" t="s">
        <v>1518</v>
      </c>
      <c r="M13" s="24" t="s">
        <v>136</v>
      </c>
      <c r="N13" s="24" t="s">
        <v>1519</v>
      </c>
      <c r="O13" s="25" t="s">
        <v>1520</v>
      </c>
    </row>
    <row r="14" spans="1:15" ht="23.25">
      <c r="B14" s="24" t="s">
        <v>1521</v>
      </c>
      <c r="C14" s="24" t="s">
        <v>195</v>
      </c>
      <c r="D14" s="25" t="s">
        <v>1522</v>
      </c>
      <c r="E14" s="24" t="s">
        <v>1497</v>
      </c>
      <c r="F14" s="24" t="s">
        <v>86</v>
      </c>
      <c r="G14" s="25" t="s">
        <v>1523</v>
      </c>
      <c r="H14" s="24" t="s">
        <v>1524</v>
      </c>
      <c r="I14" s="24" t="s">
        <v>1500</v>
      </c>
      <c r="J14" s="24" t="s">
        <v>1491</v>
      </c>
      <c r="K14" s="24" t="s">
        <v>1525</v>
      </c>
      <c r="L14" s="24" t="s">
        <v>1526</v>
      </c>
      <c r="M14" s="24" t="s">
        <v>136</v>
      </c>
      <c r="N14" s="24" t="s">
        <v>1527</v>
      </c>
      <c r="O14" s="25" t="s">
        <v>1528</v>
      </c>
    </row>
    <row r="15" spans="1:15">
      <c r="B15" s="24" t="s">
        <v>1529</v>
      </c>
      <c r="C15" s="24" t="s">
        <v>195</v>
      </c>
      <c r="D15" s="25" t="s">
        <v>1530</v>
      </c>
      <c r="E15" s="24" t="s">
        <v>1497</v>
      </c>
      <c r="F15" s="24" t="s">
        <v>86</v>
      </c>
      <c r="G15" s="25" t="s">
        <v>1531</v>
      </c>
      <c r="H15" s="24" t="s">
        <v>1532</v>
      </c>
      <c r="I15" s="24" t="s">
        <v>1500</v>
      </c>
      <c r="J15" s="24" t="s">
        <v>1491</v>
      </c>
      <c r="K15" s="24" t="s">
        <v>326</v>
      </c>
      <c r="L15" s="24" t="s">
        <v>1533</v>
      </c>
      <c r="M15" s="24" t="s">
        <v>136</v>
      </c>
      <c r="N15" s="24" t="s">
        <v>1534</v>
      </c>
      <c r="O15" s="25" t="s">
        <v>1535</v>
      </c>
    </row>
    <row r="16" spans="1:15">
      <c r="B16" s="24" t="s">
        <v>1536</v>
      </c>
      <c r="C16" s="24" t="s">
        <v>195</v>
      </c>
      <c r="D16" s="25" t="s">
        <v>1537</v>
      </c>
      <c r="E16" s="24" t="s">
        <v>1497</v>
      </c>
      <c r="F16" s="24" t="s">
        <v>424</v>
      </c>
      <c r="G16" s="25" t="s">
        <v>1538</v>
      </c>
      <c r="H16" s="24" t="s">
        <v>1539</v>
      </c>
      <c r="I16" s="24" t="s">
        <v>1500</v>
      </c>
      <c r="J16" s="24" t="s">
        <v>1491</v>
      </c>
      <c r="K16" s="24" t="s">
        <v>693</v>
      </c>
      <c r="L16" s="24" t="s">
        <v>1540</v>
      </c>
      <c r="M16" s="24" t="s">
        <v>136</v>
      </c>
      <c r="N16" s="24" t="s">
        <v>1541</v>
      </c>
      <c r="O16" s="25" t="s">
        <v>1542</v>
      </c>
    </row>
    <row r="17" spans="2:15">
      <c r="B17" s="24" t="s">
        <v>1543</v>
      </c>
      <c r="C17" s="24" t="s">
        <v>195</v>
      </c>
      <c r="D17" s="25" t="s">
        <v>1544</v>
      </c>
      <c r="E17" s="24" t="s">
        <v>1497</v>
      </c>
      <c r="F17" s="24" t="s">
        <v>91</v>
      </c>
      <c r="G17" s="25" t="s">
        <v>1545</v>
      </c>
      <c r="H17" s="24" t="s">
        <v>1546</v>
      </c>
      <c r="I17" s="24" t="s">
        <v>1500</v>
      </c>
      <c r="J17" s="24" t="s">
        <v>1491</v>
      </c>
      <c r="K17" s="24" t="s">
        <v>701</v>
      </c>
      <c r="L17" s="24" t="s">
        <v>1547</v>
      </c>
      <c r="M17" s="24" t="s">
        <v>136</v>
      </c>
      <c r="N17" s="24" t="s">
        <v>1548</v>
      </c>
      <c r="O17" s="25" t="s">
        <v>1549</v>
      </c>
    </row>
    <row r="18" spans="2:15" ht="23.25">
      <c r="B18" s="24" t="s">
        <v>1550</v>
      </c>
      <c r="C18" s="24" t="s">
        <v>195</v>
      </c>
      <c r="D18" s="25" t="s">
        <v>1551</v>
      </c>
      <c r="E18" s="24" t="s">
        <v>1552</v>
      </c>
      <c r="F18" s="24" t="s">
        <v>90</v>
      </c>
      <c r="G18" s="25" t="s">
        <v>1553</v>
      </c>
      <c r="H18" s="24" t="s">
        <v>1554</v>
      </c>
      <c r="I18" s="24" t="s">
        <v>1500</v>
      </c>
      <c r="J18" s="24" t="s">
        <v>1491</v>
      </c>
      <c r="K18" s="24" t="s">
        <v>708</v>
      </c>
      <c r="L18" s="24" t="s">
        <v>1555</v>
      </c>
      <c r="M18" s="24" t="s">
        <v>136</v>
      </c>
      <c r="N18" s="24" t="s">
        <v>1556</v>
      </c>
      <c r="O18" s="25" t="s">
        <v>1557</v>
      </c>
    </row>
    <row r="19" spans="2:15">
      <c r="B19" s="24" t="s">
        <v>1558</v>
      </c>
      <c r="C19" s="24" t="s">
        <v>195</v>
      </c>
      <c r="D19" s="25" t="s">
        <v>1559</v>
      </c>
      <c r="E19" s="24" t="s">
        <v>1497</v>
      </c>
      <c r="F19" s="24" t="s">
        <v>376</v>
      </c>
      <c r="G19" s="25" t="s">
        <v>1560</v>
      </c>
      <c r="H19" s="24" t="s">
        <v>1561</v>
      </c>
      <c r="I19" s="24" t="s">
        <v>1500</v>
      </c>
      <c r="J19" s="24" t="s">
        <v>1491</v>
      </c>
      <c r="K19" s="24" t="s">
        <v>1562</v>
      </c>
      <c r="L19" s="24" t="s">
        <v>1563</v>
      </c>
      <c r="M19" s="24" t="s">
        <v>136</v>
      </c>
      <c r="N19" s="24" t="s">
        <v>1564</v>
      </c>
      <c r="O19" s="25" t="s">
        <v>1512</v>
      </c>
    </row>
    <row r="20" spans="2:15" ht="34.9">
      <c r="B20" s="24" t="s">
        <v>1565</v>
      </c>
      <c r="C20" s="24" t="s">
        <v>195</v>
      </c>
      <c r="D20" s="25" t="s">
        <v>127</v>
      </c>
      <c r="E20" s="24" t="s">
        <v>1566</v>
      </c>
      <c r="F20" s="24" t="s">
        <v>86</v>
      </c>
      <c r="G20" s="25" t="s">
        <v>1567</v>
      </c>
      <c r="H20" s="24" t="s">
        <v>1568</v>
      </c>
      <c r="I20" s="24" t="s">
        <v>1569</v>
      </c>
      <c r="J20" s="24" t="s">
        <v>1491</v>
      </c>
      <c r="K20" s="24" t="s">
        <v>126</v>
      </c>
      <c r="L20" s="24" t="s">
        <v>1570</v>
      </c>
      <c r="M20" s="24" t="s">
        <v>198</v>
      </c>
      <c r="N20" s="24" t="s">
        <v>1571</v>
      </c>
      <c r="O20" s="25" t="s">
        <v>1572</v>
      </c>
    </row>
    <row r="21" spans="2:15" ht="23.25">
      <c r="B21" s="24" t="s">
        <v>1573</v>
      </c>
      <c r="C21" s="24" t="s">
        <v>195</v>
      </c>
      <c r="D21" s="25" t="s">
        <v>1574</v>
      </c>
      <c r="E21" s="24" t="s">
        <v>1575</v>
      </c>
      <c r="F21" s="24" t="s">
        <v>86</v>
      </c>
      <c r="G21" s="25" t="s">
        <v>1576</v>
      </c>
      <c r="H21" s="24" t="s">
        <v>1577</v>
      </c>
      <c r="I21" s="24" t="s">
        <v>1569</v>
      </c>
      <c r="J21" s="24" t="s">
        <v>1491</v>
      </c>
      <c r="K21" s="24" t="s">
        <v>1578</v>
      </c>
      <c r="L21" s="24" t="s">
        <v>1579</v>
      </c>
      <c r="M21" s="24" t="s">
        <v>198</v>
      </c>
      <c r="N21" s="24" t="s">
        <v>1571</v>
      </c>
      <c r="O21" s="25" t="s">
        <v>1580</v>
      </c>
    </row>
    <row r="22" spans="2:15">
      <c r="B22" s="24" t="s">
        <v>1581</v>
      </c>
      <c r="C22" s="24" t="s">
        <v>195</v>
      </c>
      <c r="D22" s="25" t="s">
        <v>1582</v>
      </c>
      <c r="E22" s="24" t="s">
        <v>1575</v>
      </c>
      <c r="F22" s="24" t="s">
        <v>86</v>
      </c>
      <c r="G22" s="25" t="s">
        <v>1583</v>
      </c>
      <c r="H22" s="24" t="s">
        <v>1584</v>
      </c>
      <c r="I22" s="24" t="s">
        <v>1585</v>
      </c>
      <c r="J22" s="24" t="s">
        <v>1491</v>
      </c>
      <c r="K22" s="24" t="s">
        <v>1586</v>
      </c>
      <c r="L22" s="24" t="s">
        <v>1587</v>
      </c>
      <c r="M22" s="24" t="s">
        <v>198</v>
      </c>
      <c r="N22" s="24" t="s">
        <v>1571</v>
      </c>
      <c r="O22" s="25" t="s">
        <v>1588</v>
      </c>
    </row>
    <row r="23" spans="2:15">
      <c r="B23" s="24" t="s">
        <v>1589</v>
      </c>
      <c r="C23" s="24" t="s">
        <v>195</v>
      </c>
      <c r="D23" s="25" t="s">
        <v>1590</v>
      </c>
      <c r="E23" s="24" t="s">
        <v>1575</v>
      </c>
      <c r="F23" s="24" t="s">
        <v>86</v>
      </c>
      <c r="G23" s="25" t="s">
        <v>1591</v>
      </c>
      <c r="H23" s="24" t="s">
        <v>1592</v>
      </c>
      <c r="I23" s="24" t="s">
        <v>1585</v>
      </c>
      <c r="J23" s="24" t="s">
        <v>1491</v>
      </c>
      <c r="K23" s="24" t="s">
        <v>1593</v>
      </c>
      <c r="L23" s="24" t="s">
        <v>1594</v>
      </c>
      <c r="M23" s="24" t="s">
        <v>198</v>
      </c>
      <c r="N23" s="24" t="s">
        <v>1595</v>
      </c>
      <c r="O23" s="25" t="s">
        <v>1588</v>
      </c>
    </row>
    <row r="24" spans="2:15">
      <c r="B24" s="24" t="s">
        <v>1596</v>
      </c>
      <c r="C24" s="24" t="s">
        <v>195</v>
      </c>
      <c r="D24" s="25" t="s">
        <v>1597</v>
      </c>
      <c r="E24" s="24" t="s">
        <v>1575</v>
      </c>
      <c r="F24" s="24" t="s">
        <v>86</v>
      </c>
      <c r="G24" s="25" t="s">
        <v>1598</v>
      </c>
      <c r="H24" s="24" t="s">
        <v>1599</v>
      </c>
      <c r="I24" s="24" t="s">
        <v>1585</v>
      </c>
      <c r="J24" s="24" t="s">
        <v>1491</v>
      </c>
      <c r="K24" s="24" t="s">
        <v>1600</v>
      </c>
      <c r="L24" s="24" t="s">
        <v>1601</v>
      </c>
      <c r="M24" s="24" t="s">
        <v>198</v>
      </c>
      <c r="N24" s="24" t="s">
        <v>1571</v>
      </c>
      <c r="O24" s="25" t="s">
        <v>1602</v>
      </c>
    </row>
    <row r="25" spans="2:15" ht="23.25">
      <c r="B25" s="24" t="s">
        <v>1603</v>
      </c>
      <c r="C25" s="24" t="s">
        <v>195</v>
      </c>
      <c r="D25" s="25" t="s">
        <v>1604</v>
      </c>
      <c r="E25" s="24" t="s">
        <v>1605</v>
      </c>
      <c r="F25" s="24" t="s">
        <v>90</v>
      </c>
      <c r="G25" s="25" t="s">
        <v>1606</v>
      </c>
      <c r="H25" s="24" t="s">
        <v>1607</v>
      </c>
      <c r="I25" s="24" t="s">
        <v>1608</v>
      </c>
      <c r="J25" s="24" t="s">
        <v>1491</v>
      </c>
      <c r="K25" s="24" t="s">
        <v>1609</v>
      </c>
      <c r="L25" s="24" t="s">
        <v>1610</v>
      </c>
      <c r="M25" s="24" t="s">
        <v>198</v>
      </c>
      <c r="N25" s="24" t="s">
        <v>1611</v>
      </c>
      <c r="O25" s="25" t="s">
        <v>1612</v>
      </c>
    </row>
    <row r="26" spans="2:15">
      <c r="B26" s="24" t="s">
        <v>1613</v>
      </c>
      <c r="C26" s="24" t="s">
        <v>195</v>
      </c>
      <c r="D26" s="25" t="s">
        <v>1614</v>
      </c>
      <c r="E26" s="24" t="s">
        <v>1615</v>
      </c>
      <c r="F26" s="24" t="s">
        <v>86</v>
      </c>
      <c r="G26" s="25" t="s">
        <v>1616</v>
      </c>
      <c r="H26" s="24" t="s">
        <v>1617</v>
      </c>
      <c r="I26" s="24" t="s">
        <v>1585</v>
      </c>
      <c r="J26" s="24" t="s">
        <v>1491</v>
      </c>
      <c r="K26" s="24" t="s">
        <v>237</v>
      </c>
      <c r="L26" s="24" t="s">
        <v>1618</v>
      </c>
      <c r="M26" s="24" t="s">
        <v>136</v>
      </c>
      <c r="N26" s="24" t="s">
        <v>1619</v>
      </c>
      <c r="O26" s="25" t="s">
        <v>1620</v>
      </c>
    </row>
    <row r="27" spans="2:15">
      <c r="B27" s="24" t="s">
        <v>1621</v>
      </c>
      <c r="C27" s="24" t="s">
        <v>195</v>
      </c>
      <c r="D27" s="25" t="s">
        <v>1622</v>
      </c>
      <c r="E27" s="24" t="s">
        <v>1615</v>
      </c>
      <c r="F27" s="24" t="s">
        <v>90</v>
      </c>
      <c r="G27" s="25" t="s">
        <v>1606</v>
      </c>
      <c r="H27" s="24" t="s">
        <v>1623</v>
      </c>
      <c r="I27" s="24" t="s">
        <v>1585</v>
      </c>
      <c r="J27" s="24" t="s">
        <v>1491</v>
      </c>
      <c r="K27" s="24" t="s">
        <v>248</v>
      </c>
      <c r="L27" s="24" t="s">
        <v>1624</v>
      </c>
      <c r="M27" s="24" t="s">
        <v>136</v>
      </c>
      <c r="N27" s="24" t="s">
        <v>1619</v>
      </c>
      <c r="O27" s="25" t="s">
        <v>1620</v>
      </c>
    </row>
    <row r="30" spans="2:15">
      <c r="B30" s="49" t="s">
        <v>64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</row>
  </sheetData>
  <autoFilter ref="B9:O27" xr:uid="{00000000-0009-0000-0000-00000B000000}"/>
  <mergeCells count="3">
    <mergeCell ref="B5:O5"/>
    <mergeCell ref="B6:O6"/>
    <mergeCell ref="B30:O30"/>
  </mergeCells>
  <conditionalFormatting sqref="B10:O27">
    <cfRule type="expression" dxfId="1" priority="2">
      <formula>ISEVEN(ROW())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B6B78"/>
  </sheetPr>
  <dimension ref="A1:I46"/>
  <sheetViews>
    <sheetView showGridLines="0" zoomScaleNormal="100" workbookViewId="0">
      <pane xSplit="2" ySplit="9" topLeftCell="C10" activePane="bottomRight" state="frozen"/>
      <selection pane="bottomRight"/>
      <selection pane="bottomLeft" activeCell="A10" sqref="A10"/>
      <selection pane="topRight" activeCell="C1" sqref="C1"/>
    </sheetView>
  </sheetViews>
  <sheetFormatPr defaultColWidth="8.7109375" defaultRowHeight="14.25"/>
  <cols>
    <col min="1" max="1" width="2.140625" customWidth="1"/>
    <col min="2" max="2" width="5" customWidth="1"/>
    <col min="3" max="3" width="16" customWidth="1"/>
    <col min="4" max="4" width="14" customWidth="1"/>
    <col min="5" max="5" width="28" customWidth="1"/>
    <col min="6" max="6" width="20" customWidth="1"/>
    <col min="7" max="7" width="14" customWidth="1"/>
    <col min="8" max="8" width="18" customWidth="1"/>
    <col min="9" max="9" width="24" customWidth="1"/>
  </cols>
  <sheetData>
    <row r="1" spans="1:9">
      <c r="A1" s="3"/>
      <c r="B1" s="3"/>
      <c r="C1" s="3"/>
      <c r="D1" s="3"/>
      <c r="E1" s="3"/>
      <c r="F1" s="3"/>
      <c r="G1" s="3"/>
      <c r="H1" s="3"/>
      <c r="I1" s="3"/>
    </row>
    <row r="2" spans="1:9">
      <c r="A2" s="3"/>
      <c r="B2" s="4" t="s">
        <v>1625</v>
      </c>
      <c r="C2" s="3"/>
      <c r="D2" s="3"/>
      <c r="E2" s="3"/>
      <c r="F2" s="3"/>
      <c r="G2" s="3"/>
      <c r="H2" s="3"/>
      <c r="I2" s="3"/>
    </row>
    <row r="3" spans="1:9" ht="30" customHeight="1">
      <c r="A3" s="3"/>
      <c r="B3" s="5" t="s">
        <v>1626</v>
      </c>
      <c r="C3" s="3"/>
      <c r="D3" s="3"/>
      <c r="E3" s="3"/>
      <c r="F3" s="3"/>
      <c r="G3" s="3"/>
      <c r="H3" s="3"/>
      <c r="I3" s="3"/>
    </row>
    <row r="4" spans="1:9" ht="3.75" customHeight="1">
      <c r="A4" s="3"/>
      <c r="B4" s="6"/>
      <c r="C4" s="6"/>
      <c r="D4" s="6"/>
      <c r="E4" s="6"/>
      <c r="F4" s="3"/>
      <c r="G4" s="3"/>
      <c r="H4" s="3"/>
      <c r="I4" s="3"/>
    </row>
    <row r="5" spans="1:9">
      <c r="A5" s="3"/>
      <c r="B5" s="40" t="s">
        <v>1627</v>
      </c>
      <c r="C5" s="40"/>
      <c r="D5" s="40"/>
      <c r="E5" s="40"/>
      <c r="F5" s="40"/>
      <c r="G5" s="40"/>
      <c r="H5" s="40"/>
      <c r="I5" s="40"/>
    </row>
    <row r="6" spans="1:9" ht="19.5" customHeight="1">
      <c r="A6" s="3"/>
      <c r="B6" s="46" t="s">
        <v>1018</v>
      </c>
      <c r="C6" s="46"/>
      <c r="D6" s="46"/>
      <c r="E6" s="46"/>
      <c r="F6" s="46"/>
      <c r="G6" s="46"/>
      <c r="H6" s="46"/>
      <c r="I6" s="46"/>
    </row>
    <row r="7" spans="1:9">
      <c r="A7" s="3"/>
      <c r="B7" s="1" t="s">
        <v>1019</v>
      </c>
      <c r="C7" s="3"/>
      <c r="D7" s="3"/>
      <c r="E7" s="3"/>
      <c r="F7" s="3"/>
      <c r="G7" s="3"/>
      <c r="H7" s="3"/>
      <c r="I7" s="3"/>
    </row>
    <row r="8" spans="1:9">
      <c r="A8" s="3"/>
      <c r="B8" s="3"/>
      <c r="C8" s="3"/>
      <c r="D8" s="3"/>
      <c r="E8" s="3"/>
      <c r="F8" s="3"/>
      <c r="G8" s="3"/>
      <c r="H8" s="3"/>
      <c r="I8" s="3"/>
    </row>
    <row r="9" spans="1:9" ht="27.75" customHeight="1">
      <c r="B9" s="22" t="s">
        <v>1020</v>
      </c>
      <c r="C9" s="22" t="s">
        <v>1628</v>
      </c>
      <c r="D9" s="22" t="s">
        <v>1629</v>
      </c>
      <c r="E9" s="22" t="s">
        <v>1630</v>
      </c>
      <c r="F9" s="22" t="s">
        <v>1631</v>
      </c>
      <c r="G9" s="22" t="s">
        <v>1632</v>
      </c>
      <c r="H9" s="22" t="s">
        <v>1633</v>
      </c>
      <c r="I9" s="22" t="s">
        <v>1392</v>
      </c>
    </row>
    <row r="10" spans="1:9" ht="34.9">
      <c r="B10" s="24">
        <v>1</v>
      </c>
      <c r="C10" s="24" t="s">
        <v>1634</v>
      </c>
      <c r="D10" s="24" t="s">
        <v>1635</v>
      </c>
      <c r="E10" s="25" t="s">
        <v>1441</v>
      </c>
      <c r="F10" s="24" t="s">
        <v>1442</v>
      </c>
      <c r="G10" s="37">
        <v>63000</v>
      </c>
      <c r="H10" s="24" t="s">
        <v>1636</v>
      </c>
      <c r="I10" s="25" t="s">
        <v>1637</v>
      </c>
    </row>
    <row r="11" spans="1:9" ht="34.9">
      <c r="B11" s="24">
        <v>2</v>
      </c>
      <c r="C11" s="24" t="s">
        <v>1634</v>
      </c>
      <c r="D11" s="24" t="s">
        <v>1638</v>
      </c>
      <c r="E11" s="25" t="s">
        <v>1443</v>
      </c>
      <c r="F11" s="24" t="s">
        <v>1442</v>
      </c>
      <c r="G11" s="37">
        <v>71400</v>
      </c>
      <c r="H11" s="24" t="s">
        <v>1636</v>
      </c>
      <c r="I11" s="25" t="s">
        <v>1637</v>
      </c>
    </row>
    <row r="12" spans="1:9" ht="34.9">
      <c r="B12" s="24">
        <v>3</v>
      </c>
      <c r="C12" s="24" t="s">
        <v>1634</v>
      </c>
      <c r="D12" s="24" t="s">
        <v>1639</v>
      </c>
      <c r="E12" s="25" t="s">
        <v>1444</v>
      </c>
      <c r="F12" s="24" t="s">
        <v>1442</v>
      </c>
      <c r="G12" s="37">
        <v>54000</v>
      </c>
      <c r="H12" s="24" t="s">
        <v>1636</v>
      </c>
      <c r="I12" s="25" t="s">
        <v>1637</v>
      </c>
    </row>
    <row r="13" spans="1:9" ht="23.25">
      <c r="B13" s="24">
        <v>4</v>
      </c>
      <c r="C13" s="24" t="s">
        <v>1634</v>
      </c>
      <c r="D13" s="24" t="s">
        <v>1640</v>
      </c>
      <c r="E13" s="25" t="s">
        <v>1445</v>
      </c>
      <c r="F13" s="24" t="s">
        <v>1442</v>
      </c>
      <c r="G13" s="37">
        <v>4800</v>
      </c>
      <c r="H13" s="24" t="s">
        <v>1636</v>
      </c>
      <c r="I13" s="25" t="s">
        <v>1637</v>
      </c>
    </row>
    <row r="14" spans="1:9" ht="23.25">
      <c r="B14" s="24">
        <v>5</v>
      </c>
      <c r="C14" s="24" t="s">
        <v>1634</v>
      </c>
      <c r="D14" s="24" t="s">
        <v>1641</v>
      </c>
      <c r="E14" s="25" t="s">
        <v>1446</v>
      </c>
      <c r="F14" s="24" t="s">
        <v>1442</v>
      </c>
      <c r="G14" s="37">
        <v>0</v>
      </c>
      <c r="H14" s="24" t="s">
        <v>1636</v>
      </c>
      <c r="I14" s="25" t="s">
        <v>1637</v>
      </c>
    </row>
    <row r="15" spans="1:9" ht="23.25">
      <c r="B15" s="24">
        <v>6</v>
      </c>
      <c r="C15" s="24" t="s">
        <v>1634</v>
      </c>
      <c r="D15" s="24" t="s">
        <v>1642</v>
      </c>
      <c r="E15" s="25" t="s">
        <v>1447</v>
      </c>
      <c r="F15" s="24" t="s">
        <v>1442</v>
      </c>
      <c r="G15" s="37">
        <v>0</v>
      </c>
      <c r="H15" s="24" t="s">
        <v>1636</v>
      </c>
      <c r="I15" s="25" t="s">
        <v>1637</v>
      </c>
    </row>
    <row r="16" spans="1:9" ht="23.25">
      <c r="B16" s="24">
        <v>7</v>
      </c>
      <c r="C16" s="24" t="s">
        <v>1634</v>
      </c>
      <c r="D16" s="24" t="s">
        <v>1643</v>
      </c>
      <c r="E16" s="25" t="s">
        <v>1448</v>
      </c>
      <c r="F16" s="24" t="s">
        <v>1449</v>
      </c>
      <c r="G16" s="37">
        <v>5040</v>
      </c>
      <c r="H16" s="24" t="s">
        <v>1636</v>
      </c>
      <c r="I16" s="25" t="s">
        <v>1637</v>
      </c>
    </row>
    <row r="17" spans="2:9" ht="23.25">
      <c r="B17" s="24">
        <v>8</v>
      </c>
      <c r="C17" s="24" t="s">
        <v>1634</v>
      </c>
      <c r="D17" s="24" t="s">
        <v>1644</v>
      </c>
      <c r="E17" s="25" t="s">
        <v>1450</v>
      </c>
      <c r="F17" s="24" t="s">
        <v>1442</v>
      </c>
      <c r="G17" s="37">
        <v>7200</v>
      </c>
      <c r="H17" s="24" t="s">
        <v>1636</v>
      </c>
      <c r="I17" s="25" t="s">
        <v>1637</v>
      </c>
    </row>
    <row r="18" spans="2:9" ht="23.25">
      <c r="B18" s="24">
        <v>9</v>
      </c>
      <c r="C18" s="24" t="s">
        <v>1645</v>
      </c>
      <c r="D18" s="24" t="s">
        <v>1646</v>
      </c>
      <c r="E18" s="25" t="s">
        <v>1393</v>
      </c>
      <c r="F18" s="24" t="s">
        <v>1647</v>
      </c>
      <c r="G18" s="37">
        <v>155</v>
      </c>
      <c r="H18" s="24" t="s">
        <v>1648</v>
      </c>
      <c r="I18" s="25"/>
    </row>
    <row r="19" spans="2:9">
      <c r="B19" s="24">
        <v>10</v>
      </c>
      <c r="C19" s="24" t="s">
        <v>1645</v>
      </c>
      <c r="D19" s="24" t="s">
        <v>1649</v>
      </c>
      <c r="E19" s="25" t="s">
        <v>1398</v>
      </c>
      <c r="F19" s="24" t="s">
        <v>1650</v>
      </c>
      <c r="G19" s="37">
        <v>100320</v>
      </c>
      <c r="H19" s="24" t="s">
        <v>1648</v>
      </c>
      <c r="I19" s="25"/>
    </row>
    <row r="20" spans="2:9">
      <c r="B20" s="24">
        <v>11</v>
      </c>
      <c r="C20" s="24" t="s">
        <v>1645</v>
      </c>
      <c r="D20" s="24" t="s">
        <v>1651</v>
      </c>
      <c r="E20" s="25" t="s">
        <v>1402</v>
      </c>
      <c r="F20" s="24" t="s">
        <v>1650</v>
      </c>
      <c r="G20" s="37">
        <v>107082.5</v>
      </c>
      <c r="H20" s="24" t="s">
        <v>1648</v>
      </c>
      <c r="I20" s="25"/>
    </row>
    <row r="21" spans="2:9">
      <c r="B21" s="24">
        <v>12</v>
      </c>
      <c r="C21" s="24" t="s">
        <v>1645</v>
      </c>
      <c r="D21" s="24" t="s">
        <v>1652</v>
      </c>
      <c r="E21" s="25" t="s">
        <v>1402</v>
      </c>
      <c r="F21" s="24" t="s">
        <v>1650</v>
      </c>
      <c r="G21" s="37">
        <v>121852.5</v>
      </c>
      <c r="H21" s="24" t="s">
        <v>1648</v>
      </c>
      <c r="I21" s="25"/>
    </row>
    <row r="22" spans="2:9">
      <c r="B22" s="24">
        <v>13</v>
      </c>
      <c r="C22" s="24" t="s">
        <v>1645</v>
      </c>
      <c r="D22" s="24" t="s">
        <v>1653</v>
      </c>
      <c r="E22" s="25" t="s">
        <v>1407</v>
      </c>
      <c r="F22" s="24" t="s">
        <v>1650</v>
      </c>
      <c r="G22" s="37">
        <v>10800</v>
      </c>
      <c r="H22" s="24" t="s">
        <v>1648</v>
      </c>
      <c r="I22" s="25"/>
    </row>
    <row r="23" spans="2:9">
      <c r="B23" s="24">
        <v>14</v>
      </c>
      <c r="C23" s="24" t="s">
        <v>1645</v>
      </c>
      <c r="D23" s="24" t="s">
        <v>1654</v>
      </c>
      <c r="E23" s="25" t="s">
        <v>1411</v>
      </c>
      <c r="F23" s="24" t="s">
        <v>1650</v>
      </c>
      <c r="G23" s="37">
        <v>113680</v>
      </c>
      <c r="H23" s="24" t="s">
        <v>1648</v>
      </c>
      <c r="I23" s="25"/>
    </row>
    <row r="24" spans="2:9">
      <c r="B24" s="24">
        <v>15</v>
      </c>
      <c r="C24" s="24" t="s">
        <v>1645</v>
      </c>
      <c r="D24" s="24" t="s">
        <v>1655</v>
      </c>
      <c r="E24" s="25" t="s">
        <v>1414</v>
      </c>
      <c r="F24" s="24" t="s">
        <v>1647</v>
      </c>
      <c r="G24" s="37">
        <v>760</v>
      </c>
      <c r="H24" s="24" t="s">
        <v>1648</v>
      </c>
      <c r="I24" s="25"/>
    </row>
    <row r="25" spans="2:9">
      <c r="B25" s="24">
        <v>16</v>
      </c>
      <c r="C25" s="24" t="s">
        <v>1645</v>
      </c>
      <c r="D25" s="24" t="s">
        <v>1656</v>
      </c>
      <c r="E25" s="25" t="s">
        <v>1416</v>
      </c>
      <c r="F25" s="24" t="s">
        <v>1647</v>
      </c>
      <c r="G25" s="37">
        <v>490</v>
      </c>
      <c r="H25" s="24" t="s">
        <v>1648</v>
      </c>
      <c r="I25" s="25"/>
    </row>
    <row r="26" spans="2:9">
      <c r="B26" s="24">
        <v>17</v>
      </c>
      <c r="C26" s="24" t="s">
        <v>1645</v>
      </c>
      <c r="D26" s="24" t="s">
        <v>1657</v>
      </c>
      <c r="E26" s="25" t="s">
        <v>1418</v>
      </c>
      <c r="F26" s="24" t="s">
        <v>1647</v>
      </c>
      <c r="G26" s="37">
        <v>130</v>
      </c>
      <c r="H26" s="24" t="s">
        <v>1648</v>
      </c>
      <c r="I26" s="25"/>
    </row>
    <row r="27" spans="2:9">
      <c r="B27" s="24">
        <v>18</v>
      </c>
      <c r="C27" s="24" t="s">
        <v>1645</v>
      </c>
      <c r="D27" s="24" t="s">
        <v>1658</v>
      </c>
      <c r="E27" s="25" t="s">
        <v>1363</v>
      </c>
      <c r="F27" s="24" t="s">
        <v>1647</v>
      </c>
      <c r="G27" s="37">
        <v>552</v>
      </c>
      <c r="H27" s="24" t="s">
        <v>1648</v>
      </c>
      <c r="I27" s="25"/>
    </row>
    <row r="28" spans="2:9" ht="23.25">
      <c r="B28" s="24">
        <v>19</v>
      </c>
      <c r="C28" s="24" t="s">
        <v>1645</v>
      </c>
      <c r="D28" s="24" t="s">
        <v>1659</v>
      </c>
      <c r="E28" s="25" t="s">
        <v>1421</v>
      </c>
      <c r="F28" s="24" t="s">
        <v>1650</v>
      </c>
      <c r="G28" s="37">
        <v>900</v>
      </c>
      <c r="H28" s="24" t="s">
        <v>1648</v>
      </c>
      <c r="I28" s="25"/>
    </row>
    <row r="29" spans="2:9">
      <c r="B29" s="24">
        <v>20</v>
      </c>
      <c r="C29" s="24" t="s">
        <v>1645</v>
      </c>
      <c r="D29" s="24" t="s">
        <v>1660</v>
      </c>
      <c r="E29" s="25" t="s">
        <v>1418</v>
      </c>
      <c r="F29" s="24" t="s">
        <v>1647</v>
      </c>
      <c r="G29" s="37">
        <v>1500</v>
      </c>
      <c r="H29" s="24" t="s">
        <v>1648</v>
      </c>
      <c r="I29" s="25"/>
    </row>
    <row r="30" spans="2:9" ht="23.25">
      <c r="B30" s="24">
        <v>21</v>
      </c>
      <c r="C30" s="24" t="s">
        <v>1645</v>
      </c>
      <c r="D30" s="24" t="s">
        <v>1661</v>
      </c>
      <c r="E30" s="25" t="s">
        <v>1426</v>
      </c>
      <c r="F30" s="24" t="s">
        <v>1647</v>
      </c>
      <c r="G30" s="37">
        <v>530</v>
      </c>
      <c r="H30" s="24" t="s">
        <v>1648</v>
      </c>
      <c r="I30" s="25"/>
    </row>
    <row r="31" spans="2:9" ht="23.25">
      <c r="B31" s="24">
        <v>22</v>
      </c>
      <c r="C31" s="24" t="s">
        <v>1645</v>
      </c>
      <c r="D31" s="24" t="s">
        <v>1662</v>
      </c>
      <c r="E31" s="25" t="s">
        <v>1427</v>
      </c>
      <c r="F31" s="24" t="s">
        <v>1647</v>
      </c>
      <c r="G31" s="37">
        <v>530</v>
      </c>
      <c r="H31" s="24" t="s">
        <v>1648</v>
      </c>
      <c r="I31" s="25"/>
    </row>
    <row r="32" spans="2:9">
      <c r="B32" s="24">
        <v>23</v>
      </c>
      <c r="C32" s="24" t="s">
        <v>1645</v>
      </c>
      <c r="D32" s="24" t="s">
        <v>1663</v>
      </c>
      <c r="E32" s="25" t="s">
        <v>1407</v>
      </c>
      <c r="F32" s="24" t="s">
        <v>1650</v>
      </c>
      <c r="G32" s="37">
        <v>8760</v>
      </c>
      <c r="H32" s="24" t="s">
        <v>1648</v>
      </c>
      <c r="I32" s="25"/>
    </row>
    <row r="33" spans="2:9" ht="23.25">
      <c r="B33" s="24">
        <v>24</v>
      </c>
      <c r="C33" s="24" t="s">
        <v>1645</v>
      </c>
      <c r="D33" s="24" t="s">
        <v>1664</v>
      </c>
      <c r="E33" s="25" t="s">
        <v>1431</v>
      </c>
      <c r="F33" s="24" t="s">
        <v>1650</v>
      </c>
      <c r="G33" s="37">
        <v>16300</v>
      </c>
      <c r="H33" s="24" t="s">
        <v>1648</v>
      </c>
      <c r="I33" s="25"/>
    </row>
    <row r="34" spans="2:9">
      <c r="B34" s="24">
        <v>25</v>
      </c>
      <c r="C34" s="24" t="s">
        <v>1645</v>
      </c>
      <c r="D34" s="24" t="s">
        <v>1665</v>
      </c>
      <c r="E34" s="25" t="s">
        <v>1434</v>
      </c>
      <c r="F34" s="24" t="s">
        <v>1666</v>
      </c>
      <c r="G34" s="37">
        <v>0</v>
      </c>
      <c r="H34" s="24" t="s">
        <v>1648</v>
      </c>
      <c r="I34" s="25"/>
    </row>
    <row r="35" spans="2:9">
      <c r="B35" s="24">
        <v>26</v>
      </c>
      <c r="C35" s="24" t="s">
        <v>1645</v>
      </c>
      <c r="D35" s="24" t="s">
        <v>1667</v>
      </c>
      <c r="E35" s="25" t="s">
        <v>1424</v>
      </c>
      <c r="F35" s="24" t="s">
        <v>1650</v>
      </c>
      <c r="G35" s="37">
        <v>40750</v>
      </c>
      <c r="H35" s="24" t="s">
        <v>1648</v>
      </c>
      <c r="I35" s="25"/>
    </row>
    <row r="36" spans="2:9" ht="34.9">
      <c r="B36" s="24">
        <v>27</v>
      </c>
      <c r="C36" s="24" t="s">
        <v>1668</v>
      </c>
      <c r="D36" s="24" t="s">
        <v>1635</v>
      </c>
      <c r="E36" s="25" t="s">
        <v>1441</v>
      </c>
      <c r="F36" s="24" t="s">
        <v>1442</v>
      </c>
      <c r="G36" s="37">
        <v>63000</v>
      </c>
      <c r="H36" s="24" t="s">
        <v>1669</v>
      </c>
      <c r="I36" s="25" t="s">
        <v>1670</v>
      </c>
    </row>
    <row r="37" spans="2:9" ht="34.9">
      <c r="B37" s="24">
        <v>28</v>
      </c>
      <c r="C37" s="24" t="s">
        <v>1668</v>
      </c>
      <c r="D37" s="24" t="s">
        <v>1638</v>
      </c>
      <c r="E37" s="25" t="s">
        <v>1443</v>
      </c>
      <c r="F37" s="24" t="s">
        <v>1442</v>
      </c>
      <c r="G37" s="37">
        <v>71400</v>
      </c>
      <c r="H37" s="24" t="s">
        <v>1669</v>
      </c>
      <c r="I37" s="25" t="s">
        <v>1670</v>
      </c>
    </row>
    <row r="38" spans="2:9" ht="34.9">
      <c r="B38" s="24">
        <v>29</v>
      </c>
      <c r="C38" s="24" t="s">
        <v>1668</v>
      </c>
      <c r="D38" s="24" t="s">
        <v>1639</v>
      </c>
      <c r="E38" s="25" t="s">
        <v>1444</v>
      </c>
      <c r="F38" s="24" t="s">
        <v>1442</v>
      </c>
      <c r="G38" s="37">
        <v>54000</v>
      </c>
      <c r="H38" s="24" t="s">
        <v>1669</v>
      </c>
      <c r="I38" s="25" t="s">
        <v>1670</v>
      </c>
    </row>
    <row r="39" spans="2:9" ht="23.25">
      <c r="B39" s="24">
        <v>30</v>
      </c>
      <c r="C39" s="24" t="s">
        <v>1668</v>
      </c>
      <c r="D39" s="24" t="s">
        <v>1640</v>
      </c>
      <c r="E39" s="25" t="s">
        <v>1445</v>
      </c>
      <c r="F39" s="24" t="s">
        <v>1442</v>
      </c>
      <c r="G39" s="37">
        <v>4800</v>
      </c>
      <c r="H39" s="24" t="s">
        <v>1669</v>
      </c>
      <c r="I39" s="25" t="s">
        <v>1670</v>
      </c>
    </row>
    <row r="40" spans="2:9" ht="23.25">
      <c r="B40" s="24">
        <v>31</v>
      </c>
      <c r="C40" s="24" t="s">
        <v>1668</v>
      </c>
      <c r="D40" s="24" t="s">
        <v>1641</v>
      </c>
      <c r="E40" s="25" t="s">
        <v>1446</v>
      </c>
      <c r="F40" s="24" t="s">
        <v>1442</v>
      </c>
      <c r="G40" s="37">
        <v>0</v>
      </c>
      <c r="H40" s="24" t="s">
        <v>1669</v>
      </c>
      <c r="I40" s="25" t="s">
        <v>1670</v>
      </c>
    </row>
    <row r="41" spans="2:9" ht="23.25">
      <c r="B41" s="24">
        <v>32</v>
      </c>
      <c r="C41" s="24" t="s">
        <v>1668</v>
      </c>
      <c r="D41" s="24" t="s">
        <v>1642</v>
      </c>
      <c r="E41" s="25" t="s">
        <v>1447</v>
      </c>
      <c r="F41" s="24" t="s">
        <v>1442</v>
      </c>
      <c r="G41" s="37">
        <v>0</v>
      </c>
      <c r="H41" s="24" t="s">
        <v>1669</v>
      </c>
      <c r="I41" s="25" t="s">
        <v>1670</v>
      </c>
    </row>
    <row r="42" spans="2:9" ht="23.25">
      <c r="B42" s="24">
        <v>33</v>
      </c>
      <c r="C42" s="24" t="s">
        <v>1668</v>
      </c>
      <c r="D42" s="24" t="s">
        <v>1643</v>
      </c>
      <c r="E42" s="25" t="s">
        <v>1448</v>
      </c>
      <c r="F42" s="24" t="s">
        <v>1449</v>
      </c>
      <c r="G42" s="37">
        <v>5040</v>
      </c>
      <c r="H42" s="24" t="s">
        <v>1669</v>
      </c>
      <c r="I42" s="25" t="s">
        <v>1670</v>
      </c>
    </row>
    <row r="43" spans="2:9" ht="23.25">
      <c r="B43" s="24">
        <v>34</v>
      </c>
      <c r="C43" s="24" t="s">
        <v>1668</v>
      </c>
      <c r="D43" s="24" t="s">
        <v>1644</v>
      </c>
      <c r="E43" s="25" t="s">
        <v>1450</v>
      </c>
      <c r="F43" s="24" t="s">
        <v>1442</v>
      </c>
      <c r="G43" s="37">
        <v>7200</v>
      </c>
      <c r="H43" s="24" t="s">
        <v>1669</v>
      </c>
      <c r="I43" s="25" t="s">
        <v>1670</v>
      </c>
    </row>
    <row r="46" spans="2:9">
      <c r="B46" s="49" t="s">
        <v>64</v>
      </c>
      <c r="C46" s="49"/>
      <c r="D46" s="49"/>
      <c r="E46" s="49"/>
      <c r="F46" s="49"/>
      <c r="G46" s="49"/>
      <c r="H46" s="49"/>
      <c r="I46" s="49"/>
    </row>
  </sheetData>
  <autoFilter ref="B9:I43" xr:uid="{00000000-0009-0000-0000-00000C000000}"/>
  <mergeCells count="3">
    <mergeCell ref="B5:I5"/>
    <mergeCell ref="B6:I6"/>
    <mergeCell ref="B46:I46"/>
  </mergeCells>
  <conditionalFormatting sqref="B10:I43">
    <cfRule type="expression" dxfId="0" priority="2">
      <formula>ISEVEN(ROW())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A2E5E"/>
  </sheetPr>
  <dimension ref="A1:K61"/>
  <sheetViews>
    <sheetView showGridLines="0" zoomScaleNormal="100" workbookViewId="0">
      <pane ySplit="8" topLeftCell="A13" activePane="bottomLeft" state="frozen"/>
      <selection pane="bottomLeft"/>
    </sheetView>
  </sheetViews>
  <sheetFormatPr defaultColWidth="8.7109375" defaultRowHeight="14.25"/>
  <cols>
    <col min="1" max="1" width="2.140625" customWidth="1"/>
    <col min="2" max="2" width="18" customWidth="1"/>
    <col min="3" max="3" width="20.5703125" customWidth="1"/>
    <col min="4" max="5" width="13" customWidth="1"/>
    <col min="6" max="7" width="2" customWidth="1"/>
    <col min="8" max="8" width="18" customWidth="1"/>
    <col min="9" max="9" width="8" customWidth="1"/>
    <col min="10" max="10" width="12" customWidth="1"/>
    <col min="11" max="11" width="11" customWidth="1"/>
  </cols>
  <sheetData>
    <row r="1" spans="1:1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3"/>
      <c r="B2" s="4" t="s">
        <v>65</v>
      </c>
      <c r="C2" s="3"/>
      <c r="D2" s="3"/>
      <c r="E2" s="3"/>
      <c r="F2" s="3"/>
      <c r="G2" s="3"/>
      <c r="H2" s="3"/>
      <c r="I2" s="3"/>
      <c r="J2" s="3"/>
      <c r="K2" s="3"/>
    </row>
    <row r="3" spans="1:11" ht="30" customHeight="1">
      <c r="A3" s="3"/>
      <c r="B3" s="5" t="s">
        <v>14</v>
      </c>
      <c r="C3" s="3"/>
      <c r="D3" s="3"/>
      <c r="E3" s="3"/>
      <c r="F3" s="3"/>
      <c r="G3" s="3"/>
      <c r="H3" s="3"/>
      <c r="I3" s="3"/>
      <c r="J3" s="3"/>
      <c r="K3" s="3"/>
    </row>
    <row r="4" spans="1:11" ht="3.75" customHeight="1">
      <c r="A4" s="3"/>
      <c r="B4" s="6"/>
      <c r="C4" s="6"/>
      <c r="D4" s="6"/>
      <c r="E4" s="6"/>
      <c r="F4" s="3"/>
      <c r="G4" s="3"/>
      <c r="H4" s="3"/>
      <c r="I4" s="3"/>
      <c r="J4" s="3"/>
      <c r="K4" s="3"/>
    </row>
    <row r="5" spans="1:11">
      <c r="A5" s="3"/>
      <c r="B5" s="40" t="s">
        <v>66</v>
      </c>
      <c r="C5" s="40"/>
      <c r="D5" s="40"/>
      <c r="E5" s="40"/>
      <c r="F5" s="40"/>
      <c r="G5" s="40"/>
      <c r="H5" s="40"/>
      <c r="I5" s="40"/>
      <c r="J5" s="40"/>
      <c r="K5" s="40"/>
    </row>
    <row r="6" spans="1:11" ht="19.5" customHeight="1">
      <c r="A6" s="3"/>
      <c r="B6" s="46" t="s">
        <v>67</v>
      </c>
      <c r="C6" s="46"/>
      <c r="D6" s="46"/>
      <c r="E6" s="46"/>
      <c r="F6" s="46"/>
      <c r="G6" s="46"/>
      <c r="H6" s="46"/>
      <c r="I6" s="46"/>
      <c r="J6" s="46"/>
      <c r="K6" s="46"/>
    </row>
    <row r="7" spans="1:11">
      <c r="A7" s="3"/>
      <c r="B7" s="1" t="s">
        <v>68</v>
      </c>
      <c r="C7" s="3"/>
      <c r="D7" s="3"/>
      <c r="E7" s="3"/>
      <c r="F7" s="3"/>
      <c r="G7" s="3"/>
      <c r="H7" s="3"/>
      <c r="I7" s="3"/>
      <c r="J7" s="3"/>
      <c r="K7" s="3"/>
    </row>
    <row r="8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3"/>
      <c r="B9" s="7" t="s">
        <v>69</v>
      </c>
      <c r="C9" s="3"/>
      <c r="D9" s="3"/>
      <c r="E9" s="3"/>
      <c r="F9" s="3"/>
      <c r="G9" s="3"/>
      <c r="H9" s="7" t="s">
        <v>70</v>
      </c>
      <c r="I9" s="3"/>
      <c r="J9" s="3"/>
      <c r="K9" s="3"/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22.5">
      <c r="A11" s="3"/>
      <c r="B11" s="13"/>
      <c r="C11" s="14">
        <v>767100</v>
      </c>
      <c r="D11" s="13"/>
      <c r="E11" s="15">
        <v>0.7</v>
      </c>
      <c r="F11" s="3"/>
      <c r="G11" s="3"/>
      <c r="H11" s="13">
        <v>1</v>
      </c>
      <c r="I11" s="3"/>
      <c r="J11" s="16">
        <v>1</v>
      </c>
      <c r="K11" s="3"/>
    </row>
    <row r="12" spans="1:11" ht="25.5" customHeight="1">
      <c r="A12" s="3"/>
      <c r="B12" s="10" t="s">
        <v>71</v>
      </c>
      <c r="C12" s="10" t="s">
        <v>72</v>
      </c>
      <c r="D12" s="10" t="s">
        <v>73</v>
      </c>
      <c r="E12" s="10" t="s">
        <v>74</v>
      </c>
      <c r="F12" s="3"/>
      <c r="G12" s="3"/>
      <c r="H12" s="17" t="s">
        <v>75</v>
      </c>
      <c r="I12" s="3"/>
      <c r="J12" s="17" t="s">
        <v>76</v>
      </c>
      <c r="K12" s="3"/>
    </row>
    <row r="13" spans="1:1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" customHeight="1">
      <c r="A14" s="3"/>
      <c r="B14" s="3"/>
      <c r="C14" s="3"/>
      <c r="D14" s="3"/>
      <c r="E14" s="3"/>
      <c r="F14" s="3"/>
      <c r="G14" s="3"/>
      <c r="H14" s="41" t="s">
        <v>77</v>
      </c>
      <c r="I14" s="41"/>
      <c r="J14" s="41"/>
      <c r="K14" s="41"/>
    </row>
    <row r="15" spans="1:11">
      <c r="A15" s="3"/>
      <c r="B15" s="7" t="s">
        <v>78</v>
      </c>
      <c r="C15" s="3"/>
      <c r="D15" s="3"/>
      <c r="E15" s="3"/>
      <c r="F15" s="3"/>
      <c r="G15" s="3"/>
      <c r="H15" s="41"/>
      <c r="I15" s="41"/>
      <c r="J15" s="41"/>
      <c r="K15" s="41"/>
    </row>
    <row r="16" spans="1:11" ht="17.25">
      <c r="A16" s="3"/>
      <c r="B16" s="12" t="s">
        <v>79</v>
      </c>
      <c r="C16" s="3"/>
      <c r="D16" s="3"/>
      <c r="E16" s="18">
        <f>'08 · Fidélisation'!D28+'09 · Groupes reportés'!D18</f>
        <v>730532</v>
      </c>
      <c r="F16" s="3"/>
      <c r="G16" s="3"/>
      <c r="H16" s="41"/>
      <c r="I16" s="41"/>
      <c r="J16" s="41"/>
      <c r="K16" s="41"/>
    </row>
    <row r="17" spans="1:11">
      <c r="A17" s="3"/>
      <c r="B17" s="2" t="s">
        <v>80</v>
      </c>
      <c r="C17" s="3"/>
      <c r="D17" s="3"/>
      <c r="E17" s="11">
        <v>18</v>
      </c>
      <c r="F17" s="3"/>
      <c r="G17" s="3"/>
      <c r="H17" s="3"/>
      <c r="I17" s="3"/>
      <c r="J17" s="3"/>
      <c r="K17" s="3"/>
    </row>
    <row r="18" spans="1:11">
      <c r="A18" s="3"/>
      <c r="B18" s="2" t="s">
        <v>81</v>
      </c>
      <c r="C18" s="3"/>
      <c r="D18" s="3"/>
      <c r="E18" s="11">
        <v>8</v>
      </c>
      <c r="F18" s="3"/>
      <c r="G18" s="3"/>
      <c r="H18" s="3"/>
      <c r="I18" s="3"/>
      <c r="J18" s="3"/>
      <c r="K18" s="3"/>
    </row>
    <row r="19" spans="1:11" ht="15" customHeight="1">
      <c r="A19" s="3"/>
      <c r="B19" s="43" t="s">
        <v>82</v>
      </c>
      <c r="C19" s="43"/>
      <c r="D19" s="43"/>
      <c r="E19" s="43"/>
      <c r="F19" s="43"/>
      <c r="G19" s="3"/>
      <c r="H19" s="7" t="s">
        <v>83</v>
      </c>
      <c r="I19" s="3"/>
      <c r="J19" s="3"/>
      <c r="K19" s="3"/>
    </row>
    <row r="20" spans="1:11">
      <c r="A20" s="3"/>
      <c r="B20" s="43"/>
      <c r="C20" s="43"/>
      <c r="D20" s="43"/>
      <c r="E20" s="43"/>
      <c r="F20" s="43"/>
      <c r="G20" s="3"/>
      <c r="H20" s="19" t="s">
        <v>84</v>
      </c>
      <c r="I20" s="3"/>
      <c r="J20" s="19" t="s">
        <v>85</v>
      </c>
      <c r="K20" s="3"/>
    </row>
    <row r="21" spans="1:11">
      <c r="A21" s="3"/>
      <c r="B21" s="43"/>
      <c r="C21" s="43"/>
      <c r="D21" s="43"/>
      <c r="E21" s="43"/>
      <c r="F21" s="43"/>
      <c r="G21" s="3"/>
      <c r="H21" s="47" t="s">
        <v>86</v>
      </c>
      <c r="I21" s="47"/>
      <c r="J21" s="11">
        <f>COUNTIF('02 · Établissements'!$F$10:$F$131,"Istanbul")</f>
        <v>20</v>
      </c>
      <c r="K21" s="3"/>
    </row>
    <row r="22" spans="1:11">
      <c r="A22" s="3"/>
      <c r="B22" s="43"/>
      <c r="C22" s="43"/>
      <c r="D22" s="43"/>
      <c r="E22" s="43"/>
      <c r="F22" s="43"/>
      <c r="G22" s="3"/>
      <c r="H22" s="47" t="s">
        <v>87</v>
      </c>
      <c r="I22" s="47"/>
      <c r="J22" s="11">
        <f>COUNTIF('02 · Établissements'!$F$10:$F$131,"Istanbul (Sancaktepe)")</f>
        <v>1</v>
      </c>
      <c r="K22" s="3"/>
    </row>
    <row r="23" spans="1:11">
      <c r="A23" s="3"/>
      <c r="B23" s="7" t="s">
        <v>88</v>
      </c>
      <c r="C23" s="3"/>
      <c r="D23" s="3"/>
      <c r="E23" s="3"/>
      <c r="F23" s="3"/>
      <c r="G23" s="3"/>
      <c r="H23" s="47" t="s">
        <v>89</v>
      </c>
      <c r="I23" s="47"/>
      <c r="J23" s="11">
        <f>COUNTIF('02 · Établissements'!$F$10:$F$131,"Istanbul (Sarıyer)")</f>
        <v>2</v>
      </c>
      <c r="K23" s="3"/>
    </row>
    <row r="24" spans="1:11">
      <c r="A24" s="3"/>
      <c r="B24" s="3"/>
      <c r="C24" s="3"/>
      <c r="D24" s="3"/>
      <c r="E24" s="3"/>
      <c r="F24" s="3"/>
      <c r="G24" s="3"/>
      <c r="H24" s="47" t="s">
        <v>90</v>
      </c>
      <c r="I24" s="47"/>
      <c r="J24" s="11">
        <f>COUNTIF('02 · Établissements'!$F$10:$F$131,"Ankara")</f>
        <v>11</v>
      </c>
      <c r="K24" s="3"/>
    </row>
    <row r="25" spans="1:11" ht="22.5">
      <c r="A25" s="3"/>
      <c r="B25" s="13">
        <f>COUNTA('02 · Établissements'!$C$10:$C$131)</f>
        <v>122</v>
      </c>
      <c r="C25" s="13">
        <f>COUNTIF('02 · Établissements'!$X$10:$X$131,"A")</f>
        <v>23</v>
      </c>
      <c r="D25" s="13">
        <f>COUNTIF('02 · Établissements'!$X$10:$X$131,"B")</f>
        <v>27</v>
      </c>
      <c r="E25" s="13">
        <f>ROUND(AVERAGE('02 · Établissements'!$V$10:$V$131),1)</f>
        <v>19.7</v>
      </c>
      <c r="F25" s="3"/>
      <c r="G25" s="3"/>
      <c r="H25" s="47" t="s">
        <v>91</v>
      </c>
      <c r="I25" s="47"/>
      <c r="J25" s="11">
        <f>COUNTIF('02 · Établissements'!$F$10:$F$131,"Izmir")</f>
        <v>7</v>
      </c>
      <c r="K25" s="3"/>
    </row>
    <row r="26" spans="1:11" ht="25.5" customHeight="1">
      <c r="A26" s="3"/>
      <c r="B26" s="10" t="s">
        <v>6</v>
      </c>
      <c r="C26" s="10" t="s">
        <v>7</v>
      </c>
      <c r="D26" s="10" t="s">
        <v>92</v>
      </c>
      <c r="E26" s="10" t="s">
        <v>9</v>
      </c>
      <c r="F26" s="3"/>
      <c r="G26" s="3"/>
      <c r="H26" s="47" t="s">
        <v>93</v>
      </c>
      <c r="I26" s="47"/>
      <c r="J26" s="11">
        <f>COUNTIF('02 · Établissements'!$F$10:$F$131,"Zonguldak")</f>
        <v>1</v>
      </c>
      <c r="K26" s="3"/>
    </row>
    <row r="27" spans="1:11">
      <c r="A27" s="3"/>
      <c r="B27" s="3"/>
      <c r="C27" s="3"/>
      <c r="D27" s="3"/>
      <c r="E27" s="3"/>
      <c r="F27" s="3"/>
      <c r="G27" s="3"/>
      <c r="H27" s="47" t="s">
        <v>94</v>
      </c>
      <c r="I27" s="47"/>
      <c r="J27" s="11">
        <f>COUNTIF('02 · Établissements'!$F$10:$F$131,"Karabük")</f>
        <v>1</v>
      </c>
      <c r="K27" s="3"/>
    </row>
    <row r="28" spans="1:11">
      <c r="A28" s="3"/>
      <c r="B28" s="3"/>
      <c r="C28" s="3"/>
      <c r="D28" s="3"/>
      <c r="E28" s="3"/>
      <c r="F28" s="3"/>
      <c r="G28" s="3"/>
      <c r="H28" s="47" t="s">
        <v>95</v>
      </c>
      <c r="I28" s="47"/>
      <c r="J28" s="11">
        <f>COUNTIF('02 · Établissements'!$F$10:$F$131,"Kayseri")</f>
        <v>1</v>
      </c>
      <c r="K28" s="3"/>
    </row>
    <row r="29" spans="1:11">
      <c r="A29" s="3"/>
      <c r="B29" s="7" t="s">
        <v>96</v>
      </c>
      <c r="C29" s="3"/>
      <c r="D29" s="3"/>
      <c r="E29" s="3"/>
      <c r="F29" s="3"/>
      <c r="G29" s="3"/>
      <c r="H29" s="47" t="s">
        <v>97</v>
      </c>
      <c r="I29" s="47"/>
      <c r="J29" s="11">
        <f>COUNTIF('02 · Établissements'!$F$10:$F$131,"Kdz. Ereğli")</f>
        <v>1</v>
      </c>
      <c r="K29" s="3"/>
    </row>
    <row r="30" spans="1:11">
      <c r="A30" s="3"/>
      <c r="B30" s="2" t="s">
        <v>98</v>
      </c>
      <c r="C30" s="3"/>
      <c r="D30" s="3"/>
      <c r="E30" s="20">
        <f>SUMPRODUCT(--('02 · Établissements'!$I$10:$I$131&lt;&gt;""))/COUNTA('02 · Établissements'!$C$10:$C$131)</f>
        <v>1</v>
      </c>
      <c r="F30" s="3"/>
      <c r="G30" s="3"/>
      <c r="H30" s="3"/>
      <c r="I30" s="3"/>
      <c r="J30" s="3"/>
      <c r="K30" s="3"/>
    </row>
    <row r="31" spans="1:11">
      <c r="A31" s="3"/>
      <c r="B31" s="2" t="s">
        <v>99</v>
      </c>
      <c r="C31" s="3"/>
      <c r="D31" s="3"/>
      <c r="E31" s="20">
        <f>SUMPRODUCT(--('02 · Établissements'!$H$10:$H$131&lt;&gt;""))/COUNTA('02 · Établissements'!$C$10:$C$131)</f>
        <v>1</v>
      </c>
      <c r="F31" s="3"/>
      <c r="G31" s="3"/>
      <c r="H31" s="3"/>
      <c r="I31" s="3"/>
      <c r="J31" s="3"/>
      <c r="K31" s="3"/>
    </row>
    <row r="32" spans="1:11">
      <c r="A32" s="3"/>
      <c r="B32" s="2" t="s">
        <v>100</v>
      </c>
      <c r="C32" s="3"/>
      <c r="D32" s="3"/>
      <c r="E32" s="20">
        <f>SUMPRODUCT(--('02 · Établissements'!$G$10:$G$131&lt;&gt;""))/COUNTA('02 · Établissements'!$C$10:$C$131)</f>
        <v>1</v>
      </c>
      <c r="F32" s="3"/>
      <c r="G32" s="3"/>
      <c r="H32" s="3"/>
      <c r="I32" s="3"/>
      <c r="J32" s="3"/>
      <c r="K32" s="3"/>
    </row>
    <row r="33" spans="1:11">
      <c r="A33" s="3"/>
      <c r="B33" s="2" t="s">
        <v>101</v>
      </c>
      <c r="C33" s="3"/>
      <c r="D33" s="3"/>
      <c r="E33" s="20">
        <f>SUMPRODUCT(--('02 · Établissements'!$J$10:$J$131&lt;&gt;""))/COUNTA('02 · Établissements'!$C$10:$C$131)</f>
        <v>1</v>
      </c>
      <c r="F33" s="3"/>
      <c r="G33" s="3"/>
      <c r="H33" s="3"/>
      <c r="I33" s="3"/>
      <c r="J33" s="3"/>
      <c r="K33" s="3"/>
    </row>
    <row r="34" spans="1:11">
      <c r="A34" s="3"/>
      <c r="B34" s="12" t="s">
        <v>102</v>
      </c>
      <c r="C34" s="3"/>
      <c r="D34" s="3"/>
      <c r="E34" s="21">
        <f>SUMPRODUCT(--('02 · Établissements'!$I$10:$I$131&lt;&gt;""),--('02 · Établissements'!$H$10:$H$131&lt;&gt;""),--('02 · Établissements'!$G$10:$G$131&lt;&gt;""))/COUNTA('02 · Établissements'!$C$10:$C$131)</f>
        <v>1</v>
      </c>
      <c r="F34" s="3"/>
      <c r="G34" s="3"/>
      <c r="H34" s="3"/>
      <c r="I34" s="3"/>
      <c r="J34" s="3"/>
      <c r="K34" s="3"/>
    </row>
    <row r="35" spans="1:1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>
      <c r="A37" s="3"/>
      <c r="B37" s="48" t="s">
        <v>64</v>
      </c>
      <c r="C37" s="48"/>
      <c r="D37" s="48"/>
      <c r="E37" s="48"/>
      <c r="F37" s="48"/>
      <c r="G37" s="48"/>
      <c r="H37" s="48"/>
      <c r="I37" s="48"/>
      <c r="J37" s="48"/>
      <c r="K37" s="48"/>
    </row>
    <row r="38" spans="1:1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</sheetData>
  <mergeCells count="14">
    <mergeCell ref="B5:K5"/>
    <mergeCell ref="B6:K6"/>
    <mergeCell ref="H14:K16"/>
    <mergeCell ref="B19:F22"/>
    <mergeCell ref="H21:I21"/>
    <mergeCell ref="H22:I22"/>
    <mergeCell ref="H28:I28"/>
    <mergeCell ref="H29:I29"/>
    <mergeCell ref="B37:K37"/>
    <mergeCell ref="H23:I23"/>
    <mergeCell ref="H24:I24"/>
    <mergeCell ref="H25:I25"/>
    <mergeCell ref="H26:I26"/>
    <mergeCell ref="H27:I27"/>
  </mergeCells>
  <conditionalFormatting sqref="E30:E33">
    <cfRule type="dataBar" priority="2">
      <dataBar>
        <cfvo type="num" val="0"/>
        <cfvo type="num" val="1"/>
        <color rgb="FF1A2E5E"/>
      </dataBar>
      <extLst>
        <ext xmlns:x14="http://schemas.microsoft.com/office/spreadsheetml/2009/9/main" uri="{B025F937-C7B1-47D3-B67F-A62EFF666E3E}">
          <x14:id>{5441FAD2-9A47-41BC-87FE-D412451EAFFF}</x14:id>
        </ext>
      </extLst>
    </cfRule>
  </conditionalFormatting>
  <conditionalFormatting sqref="J21:J29">
    <cfRule type="dataBar" priority="3">
      <dataBar>
        <cfvo type="num" val="0"/>
        <cfvo type="max"/>
        <color rgb="FF9AA7C7"/>
      </dataBar>
      <extLst>
        <ext xmlns:x14="http://schemas.microsoft.com/office/spreadsheetml/2009/9/main" uri="{B025F937-C7B1-47D3-B67F-A62EFF666E3E}">
          <x14:id>{3D604C21-B31E-4593-BB64-66EB6F807062}</x14:id>
        </ext>
      </extLst>
    </cfRule>
  </conditionalFormatting>
  <pageMargins left="0.75" right="0.75" top="1" bottom="1" header="0.511811023622047" footer="0.511811023622047"/>
  <pageSetup paperSize="9" orientation="portrait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41FAD2-9A47-41BC-87FE-D412451EAFFF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1A2E5E"/>
            </x14:dataBar>
          </x14:cfRule>
          <xm:sqref>E30:E33</xm:sqref>
        </x14:conditionalFormatting>
        <x14:conditionalFormatting xmlns:xm="http://schemas.microsoft.com/office/excel/2006/main">
          <x14:cfRule type="dataBar" id="{3D604C21-B31E-4593-BB64-66EB6F807062}">
            <x14:dataBar axisPosition="none">
              <x14:cfvo type="num">
                <xm:f>0</xm:f>
              </x14:cfvo>
              <x14:cfvo type="max"/>
              <x14:negativeFillColor rgb="FF9AA7C7"/>
            </x14:dataBar>
          </x14:cfRule>
          <xm:sqref>J21:J29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A2E5E"/>
  </sheetPr>
  <dimension ref="A1:Z134"/>
  <sheetViews>
    <sheetView showGridLines="0" tabSelected="1" zoomScaleNormal="100" workbookViewId="0">
      <pane xSplit="3" ySplit="9" topLeftCell="D80" activePane="bottomRight" state="frozen"/>
      <selection pane="bottomRight"/>
      <selection pane="bottomLeft" activeCell="A10" sqref="A10"/>
      <selection pane="topRight" activeCell="D1" sqref="D1"/>
    </sheetView>
  </sheetViews>
  <sheetFormatPr defaultColWidth="8.7109375" defaultRowHeight="14.25"/>
  <cols>
    <col min="1" max="1" width="2.140625" customWidth="1"/>
    <col min="2" max="2" width="9" customWidth="1"/>
    <col min="3" max="3" width="34" customWidth="1"/>
    <col min="4" max="4" width="16" customWidth="1"/>
    <col min="5" max="5" width="13" customWidth="1"/>
    <col min="6" max="6" width="24" customWidth="1"/>
    <col min="7" max="8" width="16" customWidth="1"/>
    <col min="9" max="9" width="24" customWidth="1"/>
    <col min="10" max="10" width="22" customWidth="1"/>
    <col min="11" max="12" width="20" customWidth="1"/>
    <col min="13" max="13" width="30" customWidth="1"/>
    <col min="14" max="14" width="26" customWidth="1"/>
    <col min="15" max="15" width="11" customWidth="1"/>
    <col min="16" max="16" width="22" customWidth="1"/>
    <col min="17" max="17" width="18" customWidth="1"/>
    <col min="18" max="18" width="14" customWidth="1"/>
    <col min="19" max="19" width="22" customWidth="1"/>
    <col min="20" max="20" width="16" customWidth="1"/>
    <col min="21" max="21" width="8" customWidth="1"/>
    <col min="22" max="22" width="9" customWidth="1"/>
    <col min="23" max="23" width="8" customWidth="1"/>
    <col min="24" max="24" width="34" customWidth="1"/>
    <col min="26" max="26" width="13" hidden="1" customWidth="1"/>
  </cols>
  <sheetData>
    <row r="1" spans="1:2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3"/>
      <c r="B2" s="4" t="s">
        <v>103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0" customHeight="1">
      <c r="A3" s="3"/>
      <c r="B3" s="5" t="s">
        <v>17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.75" customHeight="1">
      <c r="A4" s="3"/>
      <c r="B4" s="6"/>
      <c r="C4" s="6"/>
      <c r="D4" s="6"/>
      <c r="E4" s="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3"/>
      <c r="B5" s="40" t="s">
        <v>104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9.5" customHeight="1">
      <c r="A6" s="3"/>
      <c r="B6" s="46" t="s">
        <v>105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>
      <c r="A7" s="3"/>
      <c r="B7" s="1" t="s">
        <v>106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0" customHeight="1">
      <c r="B9" s="22" t="s">
        <v>107</v>
      </c>
      <c r="C9" s="22" t="s">
        <v>108</v>
      </c>
      <c r="D9" s="22" t="s">
        <v>109</v>
      </c>
      <c r="E9" s="22" t="s">
        <v>110</v>
      </c>
      <c r="F9" s="22" t="s">
        <v>84</v>
      </c>
      <c r="G9" s="22" t="s">
        <v>100</v>
      </c>
      <c r="H9" s="22" t="s">
        <v>99</v>
      </c>
      <c r="I9" s="22" t="s">
        <v>98</v>
      </c>
      <c r="J9" s="22" t="s">
        <v>101</v>
      </c>
      <c r="K9" s="22" t="s">
        <v>111</v>
      </c>
      <c r="L9" s="22" t="s">
        <v>112</v>
      </c>
      <c r="M9" s="22" t="s">
        <v>113</v>
      </c>
      <c r="N9" s="22" t="s">
        <v>114</v>
      </c>
      <c r="O9" s="22" t="s">
        <v>115</v>
      </c>
      <c r="P9" s="22" t="s">
        <v>60</v>
      </c>
      <c r="Q9" s="22" t="s">
        <v>116</v>
      </c>
      <c r="R9" s="22" t="s">
        <v>117</v>
      </c>
      <c r="S9" s="22" t="s">
        <v>118</v>
      </c>
      <c r="T9" s="22" t="s">
        <v>119</v>
      </c>
      <c r="U9" s="22" t="s">
        <v>120</v>
      </c>
      <c r="V9" s="22" t="s">
        <v>121</v>
      </c>
      <c r="W9" s="22" t="s">
        <v>122</v>
      </c>
      <c r="X9" s="22" t="s">
        <v>123</v>
      </c>
      <c r="Y9" s="22" t="s">
        <v>124</v>
      </c>
      <c r="Z9" s="23" t="s">
        <v>125</v>
      </c>
    </row>
    <row r="10" spans="1:26" ht="81.400000000000006">
      <c r="B10" s="24" t="s">
        <v>126</v>
      </c>
      <c r="C10" s="24" t="s">
        <v>127</v>
      </c>
      <c r="D10" s="24" t="s">
        <v>128</v>
      </c>
      <c r="E10" s="24" t="s">
        <v>86</v>
      </c>
      <c r="F10" s="24" t="s">
        <v>86</v>
      </c>
      <c r="G10" s="24" t="s">
        <v>129</v>
      </c>
      <c r="H10" s="24" t="s">
        <v>130</v>
      </c>
      <c r="I10" s="24" t="s">
        <v>131</v>
      </c>
      <c r="J10" s="24" t="s">
        <v>132</v>
      </c>
      <c r="K10" s="24"/>
      <c r="L10" s="24" t="s">
        <v>133</v>
      </c>
      <c r="M10" s="24"/>
      <c r="N10" s="25" t="s">
        <v>134</v>
      </c>
      <c r="O10" s="25" t="s">
        <v>135</v>
      </c>
      <c r="P10" s="24" t="s">
        <v>136</v>
      </c>
      <c r="Q10" s="24" t="s">
        <v>137</v>
      </c>
      <c r="R10" s="24" t="s">
        <v>138</v>
      </c>
      <c r="S10" s="24"/>
      <c r="T10" s="24"/>
      <c r="U10" s="24" t="s">
        <v>139</v>
      </c>
      <c r="V10" s="26">
        <v>23</v>
      </c>
      <c r="W10" s="26">
        <v>3</v>
      </c>
      <c r="X10" s="27" t="str">
        <f t="shared" ref="X10:X41" si="0">IF(V10="","",IF(AND(V10&gt;=24,W10&gt;=2),"A",IF(V10&gt;=19,"B",IF(V10&gt;=14,"C","D"))))</f>
        <v>B</v>
      </c>
      <c r="Y10" s="25"/>
      <c r="Z10" s="28">
        <f t="shared" ref="Z10:Z41" si="1">IF(V10="",0,V10+ROW()/100000)</f>
        <v>23.0001</v>
      </c>
    </row>
    <row r="11" spans="1:26" ht="81.400000000000006">
      <c r="B11" s="24" t="s">
        <v>140</v>
      </c>
      <c r="C11" s="24" t="s">
        <v>141</v>
      </c>
      <c r="D11" s="24" t="s">
        <v>128</v>
      </c>
      <c r="E11" s="24" t="s">
        <v>86</v>
      </c>
      <c r="F11" s="24" t="s">
        <v>86</v>
      </c>
      <c r="G11" s="24" t="s">
        <v>142</v>
      </c>
      <c r="H11" s="24" t="s">
        <v>143</v>
      </c>
      <c r="I11" s="24" t="s">
        <v>144</v>
      </c>
      <c r="J11" s="24" t="s">
        <v>145</v>
      </c>
      <c r="K11" s="24"/>
      <c r="L11" s="24" t="s">
        <v>146</v>
      </c>
      <c r="M11" s="24"/>
      <c r="N11" s="25" t="s">
        <v>147</v>
      </c>
      <c r="O11" s="25" t="s">
        <v>148</v>
      </c>
      <c r="P11" s="24" t="s">
        <v>136</v>
      </c>
      <c r="Q11" s="24" t="s">
        <v>137</v>
      </c>
      <c r="R11" s="24" t="s">
        <v>138</v>
      </c>
      <c r="S11" s="24"/>
      <c r="T11" s="24"/>
      <c r="U11" s="24" t="s">
        <v>139</v>
      </c>
      <c r="V11" s="26">
        <v>28</v>
      </c>
      <c r="W11" s="26">
        <v>3</v>
      </c>
      <c r="X11" s="27" t="str">
        <f t="shared" si="0"/>
        <v>A</v>
      </c>
      <c r="Y11" s="25"/>
      <c r="Z11" s="28">
        <f t="shared" si="1"/>
        <v>28.000109999999999</v>
      </c>
    </row>
    <row r="12" spans="1:26" ht="81.400000000000006">
      <c r="B12" s="24" t="s">
        <v>149</v>
      </c>
      <c r="C12" s="24" t="s">
        <v>150</v>
      </c>
      <c r="D12" s="24" t="s">
        <v>128</v>
      </c>
      <c r="E12" s="24" t="s">
        <v>86</v>
      </c>
      <c r="F12" s="24" t="s">
        <v>86</v>
      </c>
      <c r="G12" s="24" t="s">
        <v>151</v>
      </c>
      <c r="H12" s="24" t="s">
        <v>152</v>
      </c>
      <c r="I12" s="24" t="s">
        <v>153</v>
      </c>
      <c r="J12" s="24" t="s">
        <v>154</v>
      </c>
      <c r="K12" s="24"/>
      <c r="L12" s="24" t="s">
        <v>146</v>
      </c>
      <c r="M12" s="24"/>
      <c r="N12" s="25" t="s">
        <v>155</v>
      </c>
      <c r="O12" s="25" t="s">
        <v>148</v>
      </c>
      <c r="P12" s="24" t="s">
        <v>136</v>
      </c>
      <c r="Q12" s="24" t="s">
        <v>156</v>
      </c>
      <c r="R12" s="24" t="s">
        <v>138</v>
      </c>
      <c r="S12" s="24"/>
      <c r="T12" s="24"/>
      <c r="U12" s="24" t="s">
        <v>139</v>
      </c>
      <c r="V12" s="26">
        <v>28</v>
      </c>
      <c r="W12" s="26">
        <v>3</v>
      </c>
      <c r="X12" s="27" t="str">
        <f t="shared" si="0"/>
        <v>A</v>
      </c>
      <c r="Y12" s="25"/>
      <c r="Z12" s="28">
        <f t="shared" si="1"/>
        <v>28.000119999999999</v>
      </c>
    </row>
    <row r="13" spans="1:26" ht="81.400000000000006">
      <c r="B13" s="24" t="s">
        <v>157</v>
      </c>
      <c r="C13" s="24" t="s">
        <v>158</v>
      </c>
      <c r="D13" s="24" t="s">
        <v>128</v>
      </c>
      <c r="E13" s="24" t="s">
        <v>86</v>
      </c>
      <c r="F13" s="24" t="s">
        <v>86</v>
      </c>
      <c r="G13" s="24" t="s">
        <v>159</v>
      </c>
      <c r="H13" s="24" t="s">
        <v>160</v>
      </c>
      <c r="I13" s="24" t="s">
        <v>161</v>
      </c>
      <c r="J13" s="24" t="s">
        <v>162</v>
      </c>
      <c r="K13" s="24"/>
      <c r="L13" s="24" t="s">
        <v>146</v>
      </c>
      <c r="M13" s="24"/>
      <c r="N13" s="25" t="s">
        <v>163</v>
      </c>
      <c r="O13" s="25" t="s">
        <v>148</v>
      </c>
      <c r="P13" s="24" t="s">
        <v>136</v>
      </c>
      <c r="Q13" s="24" t="s">
        <v>164</v>
      </c>
      <c r="R13" s="24" t="s">
        <v>138</v>
      </c>
      <c r="S13" s="24"/>
      <c r="T13" s="24"/>
      <c r="U13" s="24" t="s">
        <v>139</v>
      </c>
      <c r="V13" s="26">
        <v>28</v>
      </c>
      <c r="W13" s="26">
        <v>3</v>
      </c>
      <c r="X13" s="27" t="str">
        <f t="shared" si="0"/>
        <v>A</v>
      </c>
      <c r="Y13" s="25"/>
      <c r="Z13" s="28">
        <f t="shared" si="1"/>
        <v>28.000129999999999</v>
      </c>
    </row>
    <row r="14" spans="1:26" ht="46.5">
      <c r="B14" s="24" t="s">
        <v>165</v>
      </c>
      <c r="C14" s="24" t="s">
        <v>166</v>
      </c>
      <c r="D14" s="24" t="s">
        <v>128</v>
      </c>
      <c r="E14" s="24" t="s">
        <v>86</v>
      </c>
      <c r="F14" s="24" t="s">
        <v>86</v>
      </c>
      <c r="G14" s="24" t="s">
        <v>167</v>
      </c>
      <c r="H14" s="24" t="s">
        <v>168</v>
      </c>
      <c r="I14" s="24" t="s">
        <v>169</v>
      </c>
      <c r="J14" s="24" t="s">
        <v>170</v>
      </c>
      <c r="K14" s="24"/>
      <c r="L14" s="24" t="s">
        <v>146</v>
      </c>
      <c r="M14" s="24"/>
      <c r="N14" s="25" t="s">
        <v>171</v>
      </c>
      <c r="O14" s="25" t="s">
        <v>148</v>
      </c>
      <c r="P14" s="24" t="s">
        <v>136</v>
      </c>
      <c r="Q14" s="24" t="s">
        <v>172</v>
      </c>
      <c r="R14" s="24" t="s">
        <v>138</v>
      </c>
      <c r="S14" s="24"/>
      <c r="T14" s="24"/>
      <c r="U14" s="24" t="s">
        <v>139</v>
      </c>
      <c r="V14" s="26">
        <v>23</v>
      </c>
      <c r="W14" s="26">
        <v>3</v>
      </c>
      <c r="X14" s="27" t="str">
        <f t="shared" si="0"/>
        <v>B</v>
      </c>
      <c r="Y14" s="25"/>
      <c r="Z14" s="28">
        <f t="shared" si="1"/>
        <v>23.000139999999998</v>
      </c>
    </row>
    <row r="15" spans="1:26" ht="81.400000000000006">
      <c r="B15" s="24" t="s">
        <v>173</v>
      </c>
      <c r="C15" s="24" t="s">
        <v>174</v>
      </c>
      <c r="D15" s="24" t="s">
        <v>128</v>
      </c>
      <c r="E15" s="24" t="s">
        <v>86</v>
      </c>
      <c r="F15" s="24" t="s">
        <v>86</v>
      </c>
      <c r="G15" s="24" t="s">
        <v>175</v>
      </c>
      <c r="H15" s="24" t="s">
        <v>176</v>
      </c>
      <c r="I15" s="24" t="s">
        <v>177</v>
      </c>
      <c r="J15" s="24" t="s">
        <v>178</v>
      </c>
      <c r="K15" s="24"/>
      <c r="L15" s="24" t="s">
        <v>146</v>
      </c>
      <c r="M15" s="24"/>
      <c r="N15" s="25" t="s">
        <v>179</v>
      </c>
      <c r="O15" s="25" t="s">
        <v>148</v>
      </c>
      <c r="P15" s="24" t="s">
        <v>136</v>
      </c>
      <c r="Q15" s="24" t="s">
        <v>180</v>
      </c>
      <c r="R15" s="24" t="s">
        <v>138</v>
      </c>
      <c r="S15" s="24"/>
      <c r="T15" s="24"/>
      <c r="U15" s="24" t="s">
        <v>139</v>
      </c>
      <c r="V15" s="26">
        <v>28</v>
      </c>
      <c r="W15" s="26">
        <v>3</v>
      </c>
      <c r="X15" s="27" t="str">
        <f t="shared" si="0"/>
        <v>A</v>
      </c>
      <c r="Y15" s="25"/>
      <c r="Z15" s="28">
        <f t="shared" si="1"/>
        <v>28.000150000000001</v>
      </c>
    </row>
    <row r="16" spans="1:26" ht="81.400000000000006">
      <c r="B16" s="24" t="s">
        <v>181</v>
      </c>
      <c r="C16" s="24" t="s">
        <v>182</v>
      </c>
      <c r="D16" s="24" t="s">
        <v>128</v>
      </c>
      <c r="E16" s="24" t="s">
        <v>87</v>
      </c>
      <c r="F16" s="24" t="s">
        <v>87</v>
      </c>
      <c r="G16" s="24" t="s">
        <v>183</v>
      </c>
      <c r="H16" s="24" t="s">
        <v>184</v>
      </c>
      <c r="I16" s="24" t="s">
        <v>185</v>
      </c>
      <c r="J16" s="24" t="s">
        <v>186</v>
      </c>
      <c r="K16" s="24"/>
      <c r="L16" s="24" t="s">
        <v>187</v>
      </c>
      <c r="M16" s="24"/>
      <c r="N16" s="25" t="s">
        <v>188</v>
      </c>
      <c r="O16" s="25" t="s">
        <v>148</v>
      </c>
      <c r="P16" s="24" t="s">
        <v>136</v>
      </c>
      <c r="Q16" s="24" t="s">
        <v>189</v>
      </c>
      <c r="R16" s="24" t="s">
        <v>138</v>
      </c>
      <c r="S16" s="24"/>
      <c r="T16" s="24"/>
      <c r="U16" s="24" t="s">
        <v>139</v>
      </c>
      <c r="V16" s="26">
        <v>28</v>
      </c>
      <c r="W16" s="26">
        <v>3</v>
      </c>
      <c r="X16" s="27" t="str">
        <f t="shared" si="0"/>
        <v>A</v>
      </c>
      <c r="Y16" s="25"/>
      <c r="Z16" s="28">
        <f t="shared" si="1"/>
        <v>28.000160000000001</v>
      </c>
    </row>
    <row r="17" spans="2:26" ht="93">
      <c r="B17" s="24" t="s">
        <v>190</v>
      </c>
      <c r="C17" s="24" t="s">
        <v>191</v>
      </c>
      <c r="D17" s="24" t="s">
        <v>128</v>
      </c>
      <c r="E17" s="24" t="s">
        <v>89</v>
      </c>
      <c r="F17" s="24" t="s">
        <v>89</v>
      </c>
      <c r="G17" s="24" t="s">
        <v>192</v>
      </c>
      <c r="H17" s="24" t="s">
        <v>193</v>
      </c>
      <c r="I17" s="24" t="s">
        <v>194</v>
      </c>
      <c r="J17" s="24" t="s">
        <v>195</v>
      </c>
      <c r="K17" s="24"/>
      <c r="L17" s="24" t="s">
        <v>196</v>
      </c>
      <c r="M17" s="24"/>
      <c r="N17" s="25" t="s">
        <v>197</v>
      </c>
      <c r="O17" s="25" t="s">
        <v>148</v>
      </c>
      <c r="P17" s="24" t="s">
        <v>198</v>
      </c>
      <c r="Q17" s="24" t="s">
        <v>199</v>
      </c>
      <c r="R17" s="24" t="s">
        <v>138</v>
      </c>
      <c r="S17" s="24"/>
      <c r="T17" s="24"/>
      <c r="U17" s="24" t="s">
        <v>139</v>
      </c>
      <c r="V17" s="26">
        <v>23</v>
      </c>
      <c r="W17" s="26">
        <v>3</v>
      </c>
      <c r="X17" s="27" t="str">
        <f t="shared" si="0"/>
        <v>B</v>
      </c>
      <c r="Y17" s="25"/>
      <c r="Z17" s="28">
        <f t="shared" si="1"/>
        <v>23.000170000000001</v>
      </c>
    </row>
    <row r="18" spans="2:26" ht="127.9">
      <c r="B18" s="24" t="s">
        <v>200</v>
      </c>
      <c r="C18" s="24" t="s">
        <v>201</v>
      </c>
      <c r="D18" s="24" t="s">
        <v>128</v>
      </c>
      <c r="E18" s="24" t="s">
        <v>90</v>
      </c>
      <c r="F18" s="24" t="s">
        <v>90</v>
      </c>
      <c r="G18" s="24" t="s">
        <v>202</v>
      </c>
      <c r="H18" s="24" t="s">
        <v>203</v>
      </c>
      <c r="I18" s="24" t="s">
        <v>204</v>
      </c>
      <c r="J18" s="24" t="s">
        <v>205</v>
      </c>
      <c r="K18" s="24"/>
      <c r="L18" s="24" t="s">
        <v>206</v>
      </c>
      <c r="M18" s="24"/>
      <c r="N18" s="25" t="s">
        <v>207</v>
      </c>
      <c r="O18" s="25" t="s">
        <v>135</v>
      </c>
      <c r="P18" s="24" t="s">
        <v>136</v>
      </c>
      <c r="Q18" s="24" t="s">
        <v>208</v>
      </c>
      <c r="R18" s="24" t="s">
        <v>138</v>
      </c>
      <c r="S18" s="24"/>
      <c r="T18" s="24"/>
      <c r="U18" s="24" t="s">
        <v>139</v>
      </c>
      <c r="V18" s="26">
        <v>28</v>
      </c>
      <c r="W18" s="26">
        <v>3</v>
      </c>
      <c r="X18" s="27" t="str">
        <f t="shared" si="0"/>
        <v>A</v>
      </c>
      <c r="Y18" s="25"/>
      <c r="Z18" s="28">
        <f t="shared" si="1"/>
        <v>28.00018</v>
      </c>
    </row>
    <row r="19" spans="2:26" ht="104.65">
      <c r="B19" s="24" t="s">
        <v>209</v>
      </c>
      <c r="C19" s="24" t="s">
        <v>210</v>
      </c>
      <c r="D19" s="24" t="s">
        <v>128</v>
      </c>
      <c r="E19" s="24" t="s">
        <v>91</v>
      </c>
      <c r="F19" s="24" t="s">
        <v>91</v>
      </c>
      <c r="G19" s="24" t="s">
        <v>211</v>
      </c>
      <c r="H19" s="24" t="s">
        <v>212</v>
      </c>
      <c r="I19" s="24" t="s">
        <v>204</v>
      </c>
      <c r="J19" s="24" t="s">
        <v>213</v>
      </c>
      <c r="K19" s="24"/>
      <c r="L19" s="24" t="s">
        <v>214</v>
      </c>
      <c r="M19" s="24"/>
      <c r="N19" s="25" t="s">
        <v>215</v>
      </c>
      <c r="O19" s="25" t="s">
        <v>148</v>
      </c>
      <c r="P19" s="24" t="s">
        <v>136</v>
      </c>
      <c r="Q19" s="24" t="s">
        <v>216</v>
      </c>
      <c r="R19" s="24" t="s">
        <v>138</v>
      </c>
      <c r="S19" s="24"/>
      <c r="T19" s="24"/>
      <c r="U19" s="24" t="s">
        <v>139</v>
      </c>
      <c r="V19" s="26">
        <v>28</v>
      </c>
      <c r="W19" s="26">
        <v>3</v>
      </c>
      <c r="X19" s="27" t="str">
        <f t="shared" si="0"/>
        <v>A</v>
      </c>
      <c r="Y19" s="25"/>
      <c r="Z19" s="28">
        <f t="shared" si="1"/>
        <v>28.00019</v>
      </c>
    </row>
    <row r="20" spans="2:26" ht="58.15">
      <c r="B20" s="24" t="s">
        <v>217</v>
      </c>
      <c r="C20" s="24" t="s">
        <v>218</v>
      </c>
      <c r="D20" s="24" t="s">
        <v>128</v>
      </c>
      <c r="E20" s="24" t="s">
        <v>91</v>
      </c>
      <c r="F20" s="24" t="s">
        <v>91</v>
      </c>
      <c r="G20" s="24" t="s">
        <v>219</v>
      </c>
      <c r="H20" s="24" t="s">
        <v>220</v>
      </c>
      <c r="I20" s="24" t="s">
        <v>221</v>
      </c>
      <c r="J20" s="24" t="s">
        <v>222</v>
      </c>
      <c r="K20" s="24"/>
      <c r="L20" s="24" t="s">
        <v>146</v>
      </c>
      <c r="M20" s="24"/>
      <c r="N20" s="25" t="s">
        <v>223</v>
      </c>
      <c r="O20" s="25" t="s">
        <v>148</v>
      </c>
      <c r="P20" s="24" t="s">
        <v>136</v>
      </c>
      <c r="Q20" s="24" t="s">
        <v>224</v>
      </c>
      <c r="R20" s="24" t="s">
        <v>138</v>
      </c>
      <c r="S20" s="24"/>
      <c r="T20" s="24"/>
      <c r="U20" s="24" t="s">
        <v>139</v>
      </c>
      <c r="V20" s="26">
        <v>23</v>
      </c>
      <c r="W20" s="26">
        <v>3</v>
      </c>
      <c r="X20" s="27" t="str">
        <f t="shared" si="0"/>
        <v>B</v>
      </c>
      <c r="Y20" s="25"/>
      <c r="Z20" s="28">
        <f t="shared" si="1"/>
        <v>23.0002</v>
      </c>
    </row>
    <row r="21" spans="2:26" ht="81.400000000000006">
      <c r="B21" s="24" t="s">
        <v>225</v>
      </c>
      <c r="C21" s="24" t="s">
        <v>226</v>
      </c>
      <c r="D21" s="24" t="s">
        <v>128</v>
      </c>
      <c r="E21" s="24" t="s">
        <v>91</v>
      </c>
      <c r="F21" s="24" t="s">
        <v>91</v>
      </c>
      <c r="G21" s="24" t="s">
        <v>227</v>
      </c>
      <c r="H21" s="24" t="s">
        <v>195</v>
      </c>
      <c r="I21" s="24" t="s">
        <v>228</v>
      </c>
      <c r="J21" s="24" t="s">
        <v>229</v>
      </c>
      <c r="K21" s="24"/>
      <c r="L21" s="24" t="s">
        <v>196</v>
      </c>
      <c r="M21" s="24"/>
      <c r="N21" s="25" t="s">
        <v>230</v>
      </c>
      <c r="O21" s="25" t="s">
        <v>148</v>
      </c>
      <c r="P21" s="24" t="s">
        <v>136</v>
      </c>
      <c r="Q21" s="24" t="s">
        <v>231</v>
      </c>
      <c r="R21" s="24" t="s">
        <v>138</v>
      </c>
      <c r="S21" s="24"/>
      <c r="T21" s="24"/>
      <c r="U21" s="24" t="s">
        <v>139</v>
      </c>
      <c r="V21" s="26">
        <v>28</v>
      </c>
      <c r="W21" s="26">
        <v>3</v>
      </c>
      <c r="X21" s="27" t="str">
        <f t="shared" si="0"/>
        <v>A</v>
      </c>
      <c r="Y21" s="25"/>
      <c r="Z21" s="28">
        <f t="shared" si="1"/>
        <v>28.000209999999999</v>
      </c>
    </row>
    <row r="22" spans="2:26" ht="81.400000000000006">
      <c r="B22" s="24" t="s">
        <v>232</v>
      </c>
      <c r="C22" s="24" t="s">
        <v>233</v>
      </c>
      <c r="D22" s="24" t="s">
        <v>128</v>
      </c>
      <c r="E22" s="24" t="s">
        <v>91</v>
      </c>
      <c r="F22" s="24" t="s">
        <v>91</v>
      </c>
      <c r="G22" s="24" t="s">
        <v>234</v>
      </c>
      <c r="H22" s="24" t="s">
        <v>195</v>
      </c>
      <c r="I22" s="24" t="s">
        <v>235</v>
      </c>
      <c r="J22" s="24" t="s">
        <v>229</v>
      </c>
      <c r="K22" s="24"/>
      <c r="L22" s="24" t="s">
        <v>196</v>
      </c>
      <c r="M22" s="24"/>
      <c r="N22" s="25" t="s">
        <v>236</v>
      </c>
      <c r="O22" s="25" t="s">
        <v>148</v>
      </c>
      <c r="P22" s="24" t="s">
        <v>136</v>
      </c>
      <c r="Q22" s="24" t="s">
        <v>231</v>
      </c>
      <c r="R22" s="24" t="s">
        <v>138</v>
      </c>
      <c r="S22" s="24"/>
      <c r="T22" s="24"/>
      <c r="U22" s="24" t="s">
        <v>139</v>
      </c>
      <c r="V22" s="26">
        <v>28</v>
      </c>
      <c r="W22" s="26">
        <v>3</v>
      </c>
      <c r="X22" s="27" t="str">
        <f t="shared" si="0"/>
        <v>A</v>
      </c>
      <c r="Y22" s="25"/>
      <c r="Z22" s="28">
        <f t="shared" si="1"/>
        <v>28.000219999999999</v>
      </c>
    </row>
    <row r="23" spans="2:26" ht="116.25">
      <c r="B23" s="24" t="s">
        <v>237</v>
      </c>
      <c r="C23" s="24" t="s">
        <v>238</v>
      </c>
      <c r="D23" s="24" t="s">
        <v>239</v>
      </c>
      <c r="E23" s="24" t="s">
        <v>86</v>
      </c>
      <c r="F23" s="24" t="s">
        <v>86</v>
      </c>
      <c r="G23" s="24" t="s">
        <v>240</v>
      </c>
      <c r="H23" s="24" t="s">
        <v>241</v>
      </c>
      <c r="I23" s="24" t="s">
        <v>242</v>
      </c>
      <c r="J23" s="24" t="s">
        <v>243</v>
      </c>
      <c r="K23" s="24"/>
      <c r="L23" s="24" t="s">
        <v>244</v>
      </c>
      <c r="M23" s="24"/>
      <c r="N23" s="25" t="s">
        <v>245</v>
      </c>
      <c r="O23" s="25" t="s">
        <v>246</v>
      </c>
      <c r="P23" s="24" t="s">
        <v>136</v>
      </c>
      <c r="Q23" s="24" t="s">
        <v>247</v>
      </c>
      <c r="R23" s="24" t="s">
        <v>138</v>
      </c>
      <c r="S23" s="24"/>
      <c r="T23" s="24"/>
      <c r="U23" s="24" t="s">
        <v>139</v>
      </c>
      <c r="V23" s="26">
        <v>23</v>
      </c>
      <c r="W23" s="26">
        <v>3</v>
      </c>
      <c r="X23" s="27" t="str">
        <f t="shared" si="0"/>
        <v>B</v>
      </c>
      <c r="Y23" s="25"/>
      <c r="Z23" s="28">
        <f t="shared" si="1"/>
        <v>23.000229999999998</v>
      </c>
    </row>
    <row r="24" spans="2:26" ht="81.400000000000006">
      <c r="B24" s="24" t="s">
        <v>248</v>
      </c>
      <c r="C24" s="24" t="s">
        <v>249</v>
      </c>
      <c r="D24" s="24" t="s">
        <v>239</v>
      </c>
      <c r="E24" s="24" t="s">
        <v>90</v>
      </c>
      <c r="F24" s="24" t="s">
        <v>90</v>
      </c>
      <c r="G24" s="24" t="s">
        <v>250</v>
      </c>
      <c r="H24" s="24" t="s">
        <v>251</v>
      </c>
      <c r="I24" s="24" t="s">
        <v>252</v>
      </c>
      <c r="J24" s="24" t="s">
        <v>253</v>
      </c>
      <c r="K24" s="24"/>
      <c r="L24" s="24" t="s">
        <v>244</v>
      </c>
      <c r="M24" s="24"/>
      <c r="N24" s="25" t="s">
        <v>254</v>
      </c>
      <c r="O24" s="25" t="s">
        <v>246</v>
      </c>
      <c r="P24" s="24" t="s">
        <v>136</v>
      </c>
      <c r="Q24" s="24" t="s">
        <v>255</v>
      </c>
      <c r="R24" s="24" t="s">
        <v>138</v>
      </c>
      <c r="S24" s="24"/>
      <c r="T24" s="24"/>
      <c r="U24" s="24" t="s">
        <v>139</v>
      </c>
      <c r="V24" s="26">
        <v>23</v>
      </c>
      <c r="W24" s="26">
        <v>3</v>
      </c>
      <c r="X24" s="27" t="str">
        <f t="shared" si="0"/>
        <v>B</v>
      </c>
      <c r="Y24" s="25"/>
      <c r="Z24" s="28">
        <f t="shared" si="1"/>
        <v>23.000240000000002</v>
      </c>
    </row>
    <row r="25" spans="2:26" ht="81.400000000000006">
      <c r="B25" s="24" t="s">
        <v>256</v>
      </c>
      <c r="C25" s="24" t="s">
        <v>257</v>
      </c>
      <c r="D25" s="24" t="s">
        <v>258</v>
      </c>
      <c r="E25" s="24" t="s">
        <v>90</v>
      </c>
      <c r="F25" s="24" t="s">
        <v>90</v>
      </c>
      <c r="G25" s="24" t="s">
        <v>259</v>
      </c>
      <c r="H25" s="24" t="s">
        <v>260</v>
      </c>
      <c r="I25" s="24" t="s">
        <v>261</v>
      </c>
      <c r="J25" s="24" t="s">
        <v>262</v>
      </c>
      <c r="K25" s="24"/>
      <c r="L25" s="24" t="s">
        <v>263</v>
      </c>
      <c r="M25" s="24"/>
      <c r="N25" s="25" t="s">
        <v>264</v>
      </c>
      <c r="O25" s="25" t="s">
        <v>148</v>
      </c>
      <c r="P25" s="24" t="s">
        <v>136</v>
      </c>
      <c r="Q25" s="24" t="s">
        <v>265</v>
      </c>
      <c r="R25" s="24" t="s">
        <v>138</v>
      </c>
      <c r="S25" s="24"/>
      <c r="T25" s="24"/>
      <c r="U25" s="24" t="s">
        <v>139</v>
      </c>
      <c r="V25" s="26">
        <v>19</v>
      </c>
      <c r="W25" s="26">
        <v>2</v>
      </c>
      <c r="X25" s="27" t="str">
        <f t="shared" si="0"/>
        <v>B</v>
      </c>
      <c r="Y25" s="25"/>
      <c r="Z25" s="28">
        <f t="shared" si="1"/>
        <v>19.000250000000001</v>
      </c>
    </row>
    <row r="26" spans="2:26" ht="58.15">
      <c r="B26" s="24" t="s">
        <v>266</v>
      </c>
      <c r="C26" s="24" t="s">
        <v>267</v>
      </c>
      <c r="D26" s="24" t="s">
        <v>258</v>
      </c>
      <c r="E26" s="24" t="s">
        <v>86</v>
      </c>
      <c r="F26" s="24" t="s">
        <v>86</v>
      </c>
      <c r="G26" s="24" t="s">
        <v>268</v>
      </c>
      <c r="H26" s="24" t="s">
        <v>269</v>
      </c>
      <c r="I26" s="24" t="s">
        <v>270</v>
      </c>
      <c r="J26" s="24" t="s">
        <v>271</v>
      </c>
      <c r="K26" s="24"/>
      <c r="L26" s="24" t="s">
        <v>272</v>
      </c>
      <c r="M26" s="24"/>
      <c r="N26" s="25" t="s">
        <v>273</v>
      </c>
      <c r="O26" s="25" t="s">
        <v>274</v>
      </c>
      <c r="P26" s="24" t="s">
        <v>275</v>
      </c>
      <c r="Q26" s="24" t="s">
        <v>276</v>
      </c>
      <c r="R26" s="24" t="s">
        <v>138</v>
      </c>
      <c r="S26" s="24"/>
      <c r="T26" s="24"/>
      <c r="U26" s="24" t="s">
        <v>139</v>
      </c>
      <c r="V26" s="26">
        <v>19</v>
      </c>
      <c r="W26" s="26">
        <v>2</v>
      </c>
      <c r="X26" s="27" t="str">
        <f t="shared" si="0"/>
        <v>B</v>
      </c>
      <c r="Y26" s="25"/>
      <c r="Z26" s="28">
        <f t="shared" si="1"/>
        <v>19.000260000000001</v>
      </c>
    </row>
    <row r="27" spans="2:26" ht="69.75">
      <c r="B27" s="24" t="s">
        <v>277</v>
      </c>
      <c r="C27" s="24" t="s">
        <v>278</v>
      </c>
      <c r="D27" s="24" t="s">
        <v>258</v>
      </c>
      <c r="E27" s="24" t="s">
        <v>86</v>
      </c>
      <c r="F27" s="24" t="s">
        <v>86</v>
      </c>
      <c r="G27" s="24" t="s">
        <v>279</v>
      </c>
      <c r="H27" s="24" t="s">
        <v>269</v>
      </c>
      <c r="I27" s="24" t="s">
        <v>280</v>
      </c>
      <c r="J27" s="24" t="s">
        <v>281</v>
      </c>
      <c r="K27" s="24"/>
      <c r="L27" s="24" t="s">
        <v>282</v>
      </c>
      <c r="M27" s="24"/>
      <c r="N27" s="25" t="s">
        <v>283</v>
      </c>
      <c r="O27" s="25" t="s">
        <v>274</v>
      </c>
      <c r="P27" s="24" t="s">
        <v>275</v>
      </c>
      <c r="Q27" s="24" t="s">
        <v>284</v>
      </c>
      <c r="R27" s="24" t="s">
        <v>138</v>
      </c>
      <c r="S27" s="24"/>
      <c r="T27" s="24"/>
      <c r="U27" s="24" t="s">
        <v>139</v>
      </c>
      <c r="V27" s="26">
        <v>19</v>
      </c>
      <c r="W27" s="26">
        <v>2</v>
      </c>
      <c r="X27" s="27" t="str">
        <f t="shared" si="0"/>
        <v>B</v>
      </c>
      <c r="Y27" s="25"/>
      <c r="Z27" s="28">
        <f t="shared" si="1"/>
        <v>19.00027</v>
      </c>
    </row>
    <row r="28" spans="2:26" ht="81.400000000000006">
      <c r="B28" s="24" t="s">
        <v>285</v>
      </c>
      <c r="C28" s="24" t="s">
        <v>286</v>
      </c>
      <c r="D28" s="24" t="s">
        <v>287</v>
      </c>
      <c r="E28" s="24" t="s">
        <v>86</v>
      </c>
      <c r="F28" s="24" t="s">
        <v>86</v>
      </c>
      <c r="G28" s="24" t="s">
        <v>288</v>
      </c>
      <c r="H28" s="24" t="s">
        <v>195</v>
      </c>
      <c r="I28" s="24" t="s">
        <v>195</v>
      </c>
      <c r="J28" s="24" t="s">
        <v>289</v>
      </c>
      <c r="K28" s="24"/>
      <c r="L28" s="24" t="s">
        <v>290</v>
      </c>
      <c r="M28" s="24"/>
      <c r="N28" s="25" t="s">
        <v>291</v>
      </c>
      <c r="O28" s="25" t="s">
        <v>292</v>
      </c>
      <c r="P28" s="24" t="s">
        <v>198</v>
      </c>
      <c r="Q28" s="24" t="s">
        <v>293</v>
      </c>
      <c r="R28" s="24" t="s">
        <v>138</v>
      </c>
      <c r="S28" s="24"/>
      <c r="T28" s="24"/>
      <c r="U28" s="24" t="s">
        <v>139</v>
      </c>
      <c r="V28" s="26">
        <v>18</v>
      </c>
      <c r="W28" s="26">
        <v>2</v>
      </c>
      <c r="X28" s="27" t="str">
        <f t="shared" si="0"/>
        <v>C</v>
      </c>
      <c r="Y28" s="25"/>
      <c r="Z28" s="28">
        <f t="shared" si="1"/>
        <v>18.00028</v>
      </c>
    </row>
    <row r="29" spans="2:26" ht="81.400000000000006">
      <c r="B29" s="24" t="s">
        <v>294</v>
      </c>
      <c r="C29" s="24" t="s">
        <v>295</v>
      </c>
      <c r="D29" s="24" t="s">
        <v>296</v>
      </c>
      <c r="E29" s="24" t="s">
        <v>86</v>
      </c>
      <c r="F29" s="24" t="s">
        <v>86</v>
      </c>
      <c r="G29" s="24" t="s">
        <v>297</v>
      </c>
      <c r="H29" s="24" t="s">
        <v>195</v>
      </c>
      <c r="I29" s="24" t="s">
        <v>298</v>
      </c>
      <c r="J29" s="24" t="s">
        <v>299</v>
      </c>
      <c r="K29" s="24"/>
      <c r="L29" s="24" t="s">
        <v>300</v>
      </c>
      <c r="M29" s="24"/>
      <c r="N29" s="25" t="s">
        <v>301</v>
      </c>
      <c r="O29" s="25" t="s">
        <v>302</v>
      </c>
      <c r="P29" s="24" t="s">
        <v>136</v>
      </c>
      <c r="Q29" s="24" t="s">
        <v>303</v>
      </c>
      <c r="R29" s="24" t="s">
        <v>138</v>
      </c>
      <c r="S29" s="24"/>
      <c r="T29" s="24"/>
      <c r="U29" s="24" t="s">
        <v>139</v>
      </c>
      <c r="V29" s="26">
        <v>27</v>
      </c>
      <c r="W29" s="26">
        <v>3</v>
      </c>
      <c r="X29" s="27" t="str">
        <f t="shared" si="0"/>
        <v>A</v>
      </c>
      <c r="Y29" s="25"/>
      <c r="Z29" s="28">
        <f t="shared" si="1"/>
        <v>27.00029</v>
      </c>
    </row>
    <row r="30" spans="2:26" ht="69.75">
      <c r="B30" s="24" t="s">
        <v>304</v>
      </c>
      <c r="C30" s="24" t="s">
        <v>305</v>
      </c>
      <c r="D30" s="24" t="s">
        <v>296</v>
      </c>
      <c r="E30" s="24" t="s">
        <v>86</v>
      </c>
      <c r="F30" s="24" t="s">
        <v>86</v>
      </c>
      <c r="G30" s="24" t="s">
        <v>306</v>
      </c>
      <c r="H30" s="24" t="s">
        <v>195</v>
      </c>
      <c r="I30" s="24" t="s">
        <v>195</v>
      </c>
      <c r="J30" s="24" t="s">
        <v>307</v>
      </c>
      <c r="K30" s="24"/>
      <c r="L30" s="24" t="s">
        <v>308</v>
      </c>
      <c r="M30" s="24"/>
      <c r="N30" s="25" t="s">
        <v>309</v>
      </c>
      <c r="O30" s="25" t="s">
        <v>310</v>
      </c>
      <c r="P30" s="24" t="s">
        <v>136</v>
      </c>
      <c r="Q30" s="24" t="s">
        <v>311</v>
      </c>
      <c r="R30" s="24" t="s">
        <v>138</v>
      </c>
      <c r="S30" s="24"/>
      <c r="T30" s="24"/>
      <c r="U30" s="24" t="s">
        <v>139</v>
      </c>
      <c r="V30" s="26">
        <v>27</v>
      </c>
      <c r="W30" s="26">
        <v>3</v>
      </c>
      <c r="X30" s="27" t="str">
        <f t="shared" si="0"/>
        <v>A</v>
      </c>
      <c r="Y30" s="25"/>
      <c r="Z30" s="28">
        <f t="shared" si="1"/>
        <v>27.000299999999999</v>
      </c>
    </row>
    <row r="31" spans="2:26" ht="34.9">
      <c r="B31" s="24" t="s">
        <v>312</v>
      </c>
      <c r="C31" s="24" t="s">
        <v>313</v>
      </c>
      <c r="D31" s="24" t="s">
        <v>296</v>
      </c>
      <c r="E31" s="24" t="s">
        <v>90</v>
      </c>
      <c r="F31" s="24" t="s">
        <v>90</v>
      </c>
      <c r="G31" s="24" t="s">
        <v>314</v>
      </c>
      <c r="H31" s="24" t="s">
        <v>195</v>
      </c>
      <c r="I31" s="24" t="s">
        <v>195</v>
      </c>
      <c r="J31" s="24" t="s">
        <v>315</v>
      </c>
      <c r="K31" s="24"/>
      <c r="L31" s="24" t="s">
        <v>316</v>
      </c>
      <c r="M31" s="24"/>
      <c r="N31" s="25" t="s">
        <v>317</v>
      </c>
      <c r="O31" s="25" t="s">
        <v>310</v>
      </c>
      <c r="P31" s="24" t="s">
        <v>136</v>
      </c>
      <c r="Q31" s="24" t="s">
        <v>318</v>
      </c>
      <c r="R31" s="24" t="s">
        <v>138</v>
      </c>
      <c r="S31" s="24"/>
      <c r="T31" s="24"/>
      <c r="U31" s="24" t="s">
        <v>139</v>
      </c>
      <c r="V31" s="26">
        <v>22</v>
      </c>
      <c r="W31" s="26">
        <v>3</v>
      </c>
      <c r="X31" s="27" t="str">
        <f t="shared" si="0"/>
        <v>B</v>
      </c>
      <c r="Y31" s="25"/>
      <c r="Z31" s="28">
        <f t="shared" si="1"/>
        <v>22.000309999999999</v>
      </c>
    </row>
    <row r="32" spans="2:26" ht="81.400000000000006">
      <c r="B32" s="24" t="s">
        <v>319</v>
      </c>
      <c r="C32" s="24" t="s">
        <v>320</v>
      </c>
      <c r="D32" s="24" t="s">
        <v>296</v>
      </c>
      <c r="E32" s="24" t="s">
        <v>86</v>
      </c>
      <c r="F32" s="24" t="s">
        <v>86</v>
      </c>
      <c r="G32" s="24" t="s">
        <v>321</v>
      </c>
      <c r="H32" s="24" t="s">
        <v>195</v>
      </c>
      <c r="I32" s="24" t="s">
        <v>195</v>
      </c>
      <c r="J32" s="24" t="s">
        <v>322</v>
      </c>
      <c r="K32" s="24"/>
      <c r="L32" s="24" t="s">
        <v>323</v>
      </c>
      <c r="M32" s="24"/>
      <c r="N32" s="25" t="s">
        <v>324</v>
      </c>
      <c r="O32" s="25" t="s">
        <v>310</v>
      </c>
      <c r="P32" s="24" t="s">
        <v>198</v>
      </c>
      <c r="Q32" s="24" t="s">
        <v>325</v>
      </c>
      <c r="R32" s="24" t="s">
        <v>138</v>
      </c>
      <c r="S32" s="24"/>
      <c r="T32" s="24"/>
      <c r="U32" s="24" t="s">
        <v>139</v>
      </c>
      <c r="V32" s="26">
        <v>24</v>
      </c>
      <c r="W32" s="26">
        <v>3</v>
      </c>
      <c r="X32" s="27" t="str">
        <f t="shared" si="0"/>
        <v>A</v>
      </c>
      <c r="Y32" s="25"/>
      <c r="Z32" s="28">
        <f t="shared" si="1"/>
        <v>24.000319999999999</v>
      </c>
    </row>
    <row r="33" spans="2:26" ht="58.15">
      <c r="B33" s="24" t="s">
        <v>326</v>
      </c>
      <c r="C33" s="24" t="s">
        <v>327</v>
      </c>
      <c r="D33" s="24" t="s">
        <v>296</v>
      </c>
      <c r="E33" s="24" t="s">
        <v>86</v>
      </c>
      <c r="F33" s="24" t="s">
        <v>86</v>
      </c>
      <c r="G33" s="24" t="s">
        <v>328</v>
      </c>
      <c r="H33" s="24" t="s">
        <v>195</v>
      </c>
      <c r="I33" s="24" t="s">
        <v>195</v>
      </c>
      <c r="J33" s="24" t="s">
        <v>329</v>
      </c>
      <c r="K33" s="24"/>
      <c r="L33" s="24" t="s">
        <v>330</v>
      </c>
      <c r="M33" s="24"/>
      <c r="N33" s="25" t="s">
        <v>331</v>
      </c>
      <c r="O33" s="25" t="s">
        <v>310</v>
      </c>
      <c r="P33" s="24" t="s">
        <v>198</v>
      </c>
      <c r="Q33" s="24" t="s">
        <v>332</v>
      </c>
      <c r="R33" s="24" t="s">
        <v>138</v>
      </c>
      <c r="S33" s="24"/>
      <c r="T33" s="24"/>
      <c r="U33" s="24" t="s">
        <v>139</v>
      </c>
      <c r="V33" s="26">
        <v>22</v>
      </c>
      <c r="W33" s="26">
        <v>3</v>
      </c>
      <c r="X33" s="27" t="str">
        <f t="shared" si="0"/>
        <v>B</v>
      </c>
      <c r="Y33" s="25"/>
      <c r="Z33" s="28">
        <f t="shared" si="1"/>
        <v>22.000330000000002</v>
      </c>
    </row>
    <row r="34" spans="2:26" ht="58.15">
      <c r="B34" s="24" t="s">
        <v>333</v>
      </c>
      <c r="C34" s="24" t="s">
        <v>334</v>
      </c>
      <c r="D34" s="24" t="s">
        <v>258</v>
      </c>
      <c r="E34" s="24" t="s">
        <v>93</v>
      </c>
      <c r="F34" s="24" t="s">
        <v>93</v>
      </c>
      <c r="G34" s="24" t="s">
        <v>335</v>
      </c>
      <c r="H34" s="24" t="s">
        <v>269</v>
      </c>
      <c r="I34" s="24" t="s">
        <v>336</v>
      </c>
      <c r="J34" s="24" t="s">
        <v>337</v>
      </c>
      <c r="K34" s="24"/>
      <c r="L34" s="24" t="s">
        <v>338</v>
      </c>
      <c r="M34" s="24"/>
      <c r="N34" s="25" t="s">
        <v>339</v>
      </c>
      <c r="O34" s="25" t="s">
        <v>135</v>
      </c>
      <c r="P34" s="24" t="s">
        <v>198</v>
      </c>
      <c r="Q34" s="24" t="s">
        <v>340</v>
      </c>
      <c r="R34" s="24" t="s">
        <v>138</v>
      </c>
      <c r="S34" s="24"/>
      <c r="T34" s="24"/>
      <c r="U34" s="24" t="s">
        <v>139</v>
      </c>
      <c r="V34" s="26">
        <v>18</v>
      </c>
      <c r="W34" s="26">
        <v>2</v>
      </c>
      <c r="X34" s="27" t="str">
        <f t="shared" si="0"/>
        <v>C</v>
      </c>
      <c r="Y34" s="25"/>
      <c r="Z34" s="28">
        <f t="shared" si="1"/>
        <v>18.000340000000001</v>
      </c>
    </row>
    <row r="35" spans="2:26" ht="58.15">
      <c r="B35" s="24" t="s">
        <v>341</v>
      </c>
      <c r="C35" s="24" t="s">
        <v>342</v>
      </c>
      <c r="D35" s="24" t="s">
        <v>258</v>
      </c>
      <c r="E35" s="24" t="s">
        <v>94</v>
      </c>
      <c r="F35" s="24" t="s">
        <v>94</v>
      </c>
      <c r="G35" s="24" t="s">
        <v>343</v>
      </c>
      <c r="H35" s="24" t="s">
        <v>269</v>
      </c>
      <c r="I35" s="24" t="s">
        <v>344</v>
      </c>
      <c r="J35" s="24" t="s">
        <v>345</v>
      </c>
      <c r="K35" s="24"/>
      <c r="L35" s="24" t="s">
        <v>338</v>
      </c>
      <c r="M35" s="24"/>
      <c r="N35" s="25" t="s">
        <v>339</v>
      </c>
      <c r="O35" s="25" t="s">
        <v>135</v>
      </c>
      <c r="P35" s="24" t="s">
        <v>198</v>
      </c>
      <c r="Q35" s="24" t="s">
        <v>340</v>
      </c>
      <c r="R35" s="24" t="s">
        <v>138</v>
      </c>
      <c r="S35" s="24"/>
      <c r="T35" s="24"/>
      <c r="U35" s="24" t="s">
        <v>139</v>
      </c>
      <c r="V35" s="26">
        <v>18</v>
      </c>
      <c r="W35" s="26">
        <v>2</v>
      </c>
      <c r="X35" s="27" t="str">
        <f t="shared" si="0"/>
        <v>C</v>
      </c>
      <c r="Y35" s="25"/>
      <c r="Z35" s="28">
        <f t="shared" si="1"/>
        <v>18.000350000000001</v>
      </c>
    </row>
    <row r="36" spans="2:26" ht="58.15">
      <c r="B36" s="24" t="s">
        <v>346</v>
      </c>
      <c r="C36" s="24" t="s">
        <v>347</v>
      </c>
      <c r="D36" s="24" t="s">
        <v>258</v>
      </c>
      <c r="E36" s="24" t="s">
        <v>95</v>
      </c>
      <c r="F36" s="24" t="s">
        <v>95</v>
      </c>
      <c r="G36" s="24" t="s">
        <v>348</v>
      </c>
      <c r="H36" s="24" t="s">
        <v>269</v>
      </c>
      <c r="I36" s="24" t="s">
        <v>349</v>
      </c>
      <c r="J36" s="24" t="s">
        <v>350</v>
      </c>
      <c r="K36" s="24"/>
      <c r="L36" s="24" t="s">
        <v>338</v>
      </c>
      <c r="M36" s="24"/>
      <c r="N36" s="25" t="s">
        <v>339</v>
      </c>
      <c r="O36" s="25" t="s">
        <v>135</v>
      </c>
      <c r="P36" s="24" t="s">
        <v>198</v>
      </c>
      <c r="Q36" s="24" t="s">
        <v>340</v>
      </c>
      <c r="R36" s="24" t="s">
        <v>138</v>
      </c>
      <c r="S36" s="24"/>
      <c r="T36" s="24"/>
      <c r="U36" s="24" t="s">
        <v>139</v>
      </c>
      <c r="V36" s="26">
        <v>18</v>
      </c>
      <c r="W36" s="26">
        <v>2</v>
      </c>
      <c r="X36" s="27" t="str">
        <f t="shared" si="0"/>
        <v>C</v>
      </c>
      <c r="Y36" s="25"/>
      <c r="Z36" s="28">
        <f t="shared" si="1"/>
        <v>18.000360000000001</v>
      </c>
    </row>
    <row r="37" spans="2:26" ht="58.15">
      <c r="B37" s="24" t="s">
        <v>351</v>
      </c>
      <c r="C37" s="24" t="s">
        <v>352</v>
      </c>
      <c r="D37" s="24" t="s">
        <v>258</v>
      </c>
      <c r="E37" s="24" t="s">
        <v>97</v>
      </c>
      <c r="F37" s="24" t="s">
        <v>97</v>
      </c>
      <c r="G37" s="24" t="s">
        <v>353</v>
      </c>
      <c r="H37" s="24" t="s">
        <v>269</v>
      </c>
      <c r="I37" s="24" t="s">
        <v>354</v>
      </c>
      <c r="J37" s="24" t="s">
        <v>355</v>
      </c>
      <c r="K37" s="24"/>
      <c r="L37" s="24" t="s">
        <v>338</v>
      </c>
      <c r="M37" s="24"/>
      <c r="N37" s="25" t="s">
        <v>339</v>
      </c>
      <c r="O37" s="25" t="s">
        <v>135</v>
      </c>
      <c r="P37" s="24" t="s">
        <v>198</v>
      </c>
      <c r="Q37" s="24" t="s">
        <v>340</v>
      </c>
      <c r="R37" s="24" t="s">
        <v>138</v>
      </c>
      <c r="S37" s="24"/>
      <c r="T37" s="24"/>
      <c r="U37" s="24" t="s">
        <v>139</v>
      </c>
      <c r="V37" s="26">
        <v>18</v>
      </c>
      <c r="W37" s="26">
        <v>2</v>
      </c>
      <c r="X37" s="27" t="str">
        <f t="shared" si="0"/>
        <v>C</v>
      </c>
      <c r="Y37" s="25"/>
      <c r="Z37" s="28">
        <f t="shared" si="1"/>
        <v>18.00037</v>
      </c>
    </row>
    <row r="38" spans="2:26" ht="58.15">
      <c r="B38" s="24" t="s">
        <v>356</v>
      </c>
      <c r="C38" s="24" t="s">
        <v>357</v>
      </c>
      <c r="D38" s="24" t="s">
        <v>258</v>
      </c>
      <c r="E38" s="24" t="s">
        <v>358</v>
      </c>
      <c r="F38" s="24" t="s">
        <v>358</v>
      </c>
      <c r="G38" s="24" t="s">
        <v>359</v>
      </c>
      <c r="H38" s="24" t="s">
        <v>269</v>
      </c>
      <c r="I38" s="24" t="s">
        <v>360</v>
      </c>
      <c r="J38" s="24" t="s">
        <v>361</v>
      </c>
      <c r="K38" s="24"/>
      <c r="L38" s="24" t="s">
        <v>338</v>
      </c>
      <c r="M38" s="24"/>
      <c r="N38" s="25" t="s">
        <v>339</v>
      </c>
      <c r="O38" s="25" t="s">
        <v>135</v>
      </c>
      <c r="P38" s="24" t="s">
        <v>198</v>
      </c>
      <c r="Q38" s="24" t="s">
        <v>340</v>
      </c>
      <c r="R38" s="24" t="s">
        <v>138</v>
      </c>
      <c r="S38" s="24"/>
      <c r="T38" s="24"/>
      <c r="U38" s="24" t="s">
        <v>139</v>
      </c>
      <c r="V38" s="26">
        <v>18</v>
      </c>
      <c r="W38" s="26">
        <v>2</v>
      </c>
      <c r="X38" s="27" t="str">
        <f t="shared" si="0"/>
        <v>C</v>
      </c>
      <c r="Y38" s="25"/>
      <c r="Z38" s="28">
        <f t="shared" si="1"/>
        <v>18.00038</v>
      </c>
    </row>
    <row r="39" spans="2:26" ht="58.15">
      <c r="B39" s="24" t="s">
        <v>362</v>
      </c>
      <c r="C39" s="24" t="s">
        <v>363</v>
      </c>
      <c r="D39" s="24" t="s">
        <v>258</v>
      </c>
      <c r="E39" s="24" t="s">
        <v>364</v>
      </c>
      <c r="F39" s="24" t="s">
        <v>364</v>
      </c>
      <c r="G39" s="24" t="s">
        <v>365</v>
      </c>
      <c r="H39" s="24" t="s">
        <v>269</v>
      </c>
      <c r="I39" s="24" t="s">
        <v>366</v>
      </c>
      <c r="J39" s="24" t="s">
        <v>367</v>
      </c>
      <c r="K39" s="24"/>
      <c r="L39" s="24" t="s">
        <v>338</v>
      </c>
      <c r="M39" s="24"/>
      <c r="N39" s="25" t="s">
        <v>339</v>
      </c>
      <c r="O39" s="25" t="s">
        <v>135</v>
      </c>
      <c r="P39" s="24" t="s">
        <v>198</v>
      </c>
      <c r="Q39" s="24" t="s">
        <v>340</v>
      </c>
      <c r="R39" s="24" t="s">
        <v>138</v>
      </c>
      <c r="S39" s="24"/>
      <c r="T39" s="24"/>
      <c r="U39" s="24" t="s">
        <v>139</v>
      </c>
      <c r="V39" s="26">
        <v>18</v>
      </c>
      <c r="W39" s="26">
        <v>2</v>
      </c>
      <c r="X39" s="27" t="str">
        <f t="shared" si="0"/>
        <v>C</v>
      </c>
      <c r="Y39" s="25"/>
      <c r="Z39" s="28">
        <f t="shared" si="1"/>
        <v>18.000389999999999</v>
      </c>
    </row>
    <row r="40" spans="2:26" ht="58.15">
      <c r="B40" s="24" t="s">
        <v>368</v>
      </c>
      <c r="C40" s="24" t="s">
        <v>369</v>
      </c>
      <c r="D40" s="24" t="s">
        <v>258</v>
      </c>
      <c r="E40" s="24" t="s">
        <v>370</v>
      </c>
      <c r="F40" s="24" t="s">
        <v>370</v>
      </c>
      <c r="G40" s="24" t="s">
        <v>371</v>
      </c>
      <c r="H40" s="24" t="s">
        <v>269</v>
      </c>
      <c r="I40" s="24" t="s">
        <v>372</v>
      </c>
      <c r="J40" s="24" t="s">
        <v>373</v>
      </c>
      <c r="K40" s="24"/>
      <c r="L40" s="24" t="s">
        <v>338</v>
      </c>
      <c r="M40" s="24"/>
      <c r="N40" s="25" t="s">
        <v>339</v>
      </c>
      <c r="O40" s="25" t="s">
        <v>135</v>
      </c>
      <c r="P40" s="24" t="s">
        <v>198</v>
      </c>
      <c r="Q40" s="24" t="s">
        <v>340</v>
      </c>
      <c r="R40" s="24" t="s">
        <v>138</v>
      </c>
      <c r="S40" s="24"/>
      <c r="T40" s="24"/>
      <c r="U40" s="24" t="s">
        <v>139</v>
      </c>
      <c r="V40" s="26">
        <v>18</v>
      </c>
      <c r="W40" s="26">
        <v>2</v>
      </c>
      <c r="X40" s="27" t="str">
        <f t="shared" si="0"/>
        <v>C</v>
      </c>
      <c r="Y40" s="25"/>
      <c r="Z40" s="28">
        <f t="shared" si="1"/>
        <v>18.000399999999999</v>
      </c>
    </row>
    <row r="41" spans="2:26" ht="58.15">
      <c r="B41" s="24" t="s">
        <v>374</v>
      </c>
      <c r="C41" s="24" t="s">
        <v>375</v>
      </c>
      <c r="D41" s="24" t="s">
        <v>258</v>
      </c>
      <c r="E41" s="24" t="s">
        <v>376</v>
      </c>
      <c r="F41" s="24" t="s">
        <v>376</v>
      </c>
      <c r="G41" s="24" t="s">
        <v>377</v>
      </c>
      <c r="H41" s="24" t="s">
        <v>269</v>
      </c>
      <c r="I41" s="24" t="s">
        <v>378</v>
      </c>
      <c r="J41" s="24" t="s">
        <v>379</v>
      </c>
      <c r="K41" s="24"/>
      <c r="L41" s="24" t="s">
        <v>338</v>
      </c>
      <c r="M41" s="24"/>
      <c r="N41" s="25" t="s">
        <v>339</v>
      </c>
      <c r="O41" s="25" t="s">
        <v>135</v>
      </c>
      <c r="P41" s="24" t="s">
        <v>198</v>
      </c>
      <c r="Q41" s="24" t="s">
        <v>340</v>
      </c>
      <c r="R41" s="24" t="s">
        <v>138</v>
      </c>
      <c r="S41" s="24"/>
      <c r="T41" s="24"/>
      <c r="U41" s="24" t="s">
        <v>139</v>
      </c>
      <c r="V41" s="26">
        <v>18</v>
      </c>
      <c r="W41" s="26">
        <v>2</v>
      </c>
      <c r="X41" s="27" t="str">
        <f t="shared" si="0"/>
        <v>C</v>
      </c>
      <c r="Y41" s="25"/>
      <c r="Z41" s="28">
        <f t="shared" si="1"/>
        <v>18.000409999999999</v>
      </c>
    </row>
    <row r="42" spans="2:26" ht="58.15">
      <c r="B42" s="24" t="s">
        <v>380</v>
      </c>
      <c r="C42" s="24" t="s">
        <v>381</v>
      </c>
      <c r="D42" s="24" t="s">
        <v>258</v>
      </c>
      <c r="E42" s="24" t="s">
        <v>382</v>
      </c>
      <c r="F42" s="24" t="s">
        <v>382</v>
      </c>
      <c r="G42" s="24" t="s">
        <v>383</v>
      </c>
      <c r="H42" s="24" t="s">
        <v>269</v>
      </c>
      <c r="I42" s="24" t="s">
        <v>384</v>
      </c>
      <c r="J42" s="24" t="s">
        <v>385</v>
      </c>
      <c r="K42" s="24"/>
      <c r="L42" s="24" t="s">
        <v>338</v>
      </c>
      <c r="M42" s="24"/>
      <c r="N42" s="25" t="s">
        <v>339</v>
      </c>
      <c r="O42" s="25" t="s">
        <v>135</v>
      </c>
      <c r="P42" s="24" t="s">
        <v>198</v>
      </c>
      <c r="Q42" s="24" t="s">
        <v>340</v>
      </c>
      <c r="R42" s="24" t="s">
        <v>138</v>
      </c>
      <c r="S42" s="24"/>
      <c r="T42" s="24"/>
      <c r="U42" s="24" t="s">
        <v>139</v>
      </c>
      <c r="V42" s="26">
        <v>18</v>
      </c>
      <c r="W42" s="26">
        <v>2</v>
      </c>
      <c r="X42" s="27" t="str">
        <f t="shared" ref="X42:X73" si="2">IF(V42="","",IF(AND(V42&gt;=24,W42&gt;=2),"A",IF(V42&gt;=19,"B",IF(V42&gt;=14,"C","D"))))</f>
        <v>C</v>
      </c>
      <c r="Y42" s="25"/>
      <c r="Z42" s="28">
        <f t="shared" ref="Z42:Z73" si="3">IF(V42="",0,V42+ROW()/100000)</f>
        <v>18.000419999999998</v>
      </c>
    </row>
    <row r="43" spans="2:26" ht="58.15">
      <c r="B43" s="24" t="s">
        <v>386</v>
      </c>
      <c r="C43" s="24" t="s">
        <v>387</v>
      </c>
      <c r="D43" s="24" t="s">
        <v>258</v>
      </c>
      <c r="E43" s="24" t="s">
        <v>388</v>
      </c>
      <c r="F43" s="24" t="s">
        <v>388</v>
      </c>
      <c r="G43" s="24" t="s">
        <v>389</v>
      </c>
      <c r="H43" s="24" t="s">
        <v>269</v>
      </c>
      <c r="I43" s="24" t="s">
        <v>390</v>
      </c>
      <c r="J43" s="24" t="s">
        <v>391</v>
      </c>
      <c r="K43" s="24"/>
      <c r="L43" s="24" t="s">
        <v>338</v>
      </c>
      <c r="M43" s="24"/>
      <c r="N43" s="25" t="s">
        <v>339</v>
      </c>
      <c r="O43" s="25" t="s">
        <v>135</v>
      </c>
      <c r="P43" s="24" t="s">
        <v>198</v>
      </c>
      <c r="Q43" s="24" t="s">
        <v>340</v>
      </c>
      <c r="R43" s="24" t="s">
        <v>138</v>
      </c>
      <c r="S43" s="24"/>
      <c r="T43" s="24"/>
      <c r="U43" s="24" t="s">
        <v>139</v>
      </c>
      <c r="V43" s="26">
        <v>18</v>
      </c>
      <c r="W43" s="26">
        <v>2</v>
      </c>
      <c r="X43" s="27" t="str">
        <f t="shared" si="2"/>
        <v>C</v>
      </c>
      <c r="Y43" s="25"/>
      <c r="Z43" s="28">
        <f t="shared" si="3"/>
        <v>18.000430000000001</v>
      </c>
    </row>
    <row r="44" spans="2:26" ht="58.15">
      <c r="B44" s="24" t="s">
        <v>392</v>
      </c>
      <c r="C44" s="24" t="s">
        <v>393</v>
      </c>
      <c r="D44" s="24" t="s">
        <v>258</v>
      </c>
      <c r="E44" s="24" t="s">
        <v>394</v>
      </c>
      <c r="F44" s="24" t="s">
        <v>394</v>
      </c>
      <c r="G44" s="24" t="s">
        <v>395</v>
      </c>
      <c r="H44" s="24" t="s">
        <v>269</v>
      </c>
      <c r="I44" s="24" t="s">
        <v>396</v>
      </c>
      <c r="J44" s="24" t="s">
        <v>397</v>
      </c>
      <c r="K44" s="24"/>
      <c r="L44" s="24" t="s">
        <v>338</v>
      </c>
      <c r="M44" s="24"/>
      <c r="N44" s="25" t="s">
        <v>339</v>
      </c>
      <c r="O44" s="25" t="s">
        <v>135</v>
      </c>
      <c r="P44" s="24" t="s">
        <v>198</v>
      </c>
      <c r="Q44" s="24" t="s">
        <v>340</v>
      </c>
      <c r="R44" s="24" t="s">
        <v>138</v>
      </c>
      <c r="S44" s="24"/>
      <c r="T44" s="24"/>
      <c r="U44" s="24" t="s">
        <v>139</v>
      </c>
      <c r="V44" s="26">
        <v>18</v>
      </c>
      <c r="W44" s="26">
        <v>2</v>
      </c>
      <c r="X44" s="27" t="str">
        <f t="shared" si="2"/>
        <v>C</v>
      </c>
      <c r="Y44" s="25"/>
      <c r="Z44" s="28">
        <f t="shared" si="3"/>
        <v>18.000440000000001</v>
      </c>
    </row>
    <row r="45" spans="2:26" ht="58.15">
      <c r="B45" s="24" t="s">
        <v>398</v>
      </c>
      <c r="C45" s="24" t="s">
        <v>399</v>
      </c>
      <c r="D45" s="24" t="s">
        <v>258</v>
      </c>
      <c r="E45" s="24" t="s">
        <v>400</v>
      </c>
      <c r="F45" s="24" t="s">
        <v>400</v>
      </c>
      <c r="G45" s="24" t="s">
        <v>401</v>
      </c>
      <c r="H45" s="24" t="s">
        <v>269</v>
      </c>
      <c r="I45" s="24" t="s">
        <v>402</v>
      </c>
      <c r="J45" s="24" t="s">
        <v>403</v>
      </c>
      <c r="K45" s="24"/>
      <c r="L45" s="24" t="s">
        <v>338</v>
      </c>
      <c r="M45" s="24"/>
      <c r="N45" s="25" t="s">
        <v>339</v>
      </c>
      <c r="O45" s="25" t="s">
        <v>135</v>
      </c>
      <c r="P45" s="24" t="s">
        <v>198</v>
      </c>
      <c r="Q45" s="24" t="s">
        <v>340</v>
      </c>
      <c r="R45" s="24" t="s">
        <v>138</v>
      </c>
      <c r="S45" s="24"/>
      <c r="T45" s="24"/>
      <c r="U45" s="24" t="s">
        <v>139</v>
      </c>
      <c r="V45" s="26">
        <v>18</v>
      </c>
      <c r="W45" s="26">
        <v>2</v>
      </c>
      <c r="X45" s="27" t="str">
        <f t="shared" si="2"/>
        <v>C</v>
      </c>
      <c r="Y45" s="25"/>
      <c r="Z45" s="28">
        <f t="shared" si="3"/>
        <v>18.000450000000001</v>
      </c>
    </row>
    <row r="46" spans="2:26" ht="58.15">
      <c r="B46" s="24" t="s">
        <v>404</v>
      </c>
      <c r="C46" s="24" t="s">
        <v>405</v>
      </c>
      <c r="D46" s="24" t="s">
        <v>258</v>
      </c>
      <c r="E46" s="24" t="s">
        <v>406</v>
      </c>
      <c r="F46" s="24" t="s">
        <v>406</v>
      </c>
      <c r="G46" s="24" t="s">
        <v>407</v>
      </c>
      <c r="H46" s="24" t="s">
        <v>269</v>
      </c>
      <c r="I46" s="24" t="s">
        <v>408</v>
      </c>
      <c r="J46" s="24" t="s">
        <v>409</v>
      </c>
      <c r="K46" s="24"/>
      <c r="L46" s="24" t="s">
        <v>338</v>
      </c>
      <c r="M46" s="24"/>
      <c r="N46" s="25" t="s">
        <v>339</v>
      </c>
      <c r="O46" s="25" t="s">
        <v>135</v>
      </c>
      <c r="P46" s="24" t="s">
        <v>198</v>
      </c>
      <c r="Q46" s="24" t="s">
        <v>340</v>
      </c>
      <c r="R46" s="24" t="s">
        <v>138</v>
      </c>
      <c r="S46" s="24"/>
      <c r="T46" s="24"/>
      <c r="U46" s="24" t="s">
        <v>139</v>
      </c>
      <c r="V46" s="26">
        <v>18</v>
      </c>
      <c r="W46" s="26">
        <v>2</v>
      </c>
      <c r="X46" s="27" t="str">
        <f t="shared" si="2"/>
        <v>C</v>
      </c>
      <c r="Y46" s="25"/>
      <c r="Z46" s="28">
        <f t="shared" si="3"/>
        <v>18.00046</v>
      </c>
    </row>
    <row r="47" spans="2:26" ht="58.15">
      <c r="B47" s="24" t="s">
        <v>410</v>
      </c>
      <c r="C47" s="24" t="s">
        <v>411</v>
      </c>
      <c r="D47" s="24" t="s">
        <v>258</v>
      </c>
      <c r="E47" s="24" t="s">
        <v>412</v>
      </c>
      <c r="F47" s="24" t="s">
        <v>412</v>
      </c>
      <c r="G47" s="24" t="s">
        <v>413</v>
      </c>
      <c r="H47" s="24" t="s">
        <v>269</v>
      </c>
      <c r="I47" s="24" t="s">
        <v>414</v>
      </c>
      <c r="J47" s="24" t="s">
        <v>415</v>
      </c>
      <c r="K47" s="24"/>
      <c r="L47" s="24" t="s">
        <v>338</v>
      </c>
      <c r="M47" s="24"/>
      <c r="N47" s="25" t="s">
        <v>339</v>
      </c>
      <c r="O47" s="25" t="s">
        <v>135</v>
      </c>
      <c r="P47" s="24" t="s">
        <v>198</v>
      </c>
      <c r="Q47" s="24" t="s">
        <v>340</v>
      </c>
      <c r="R47" s="24" t="s">
        <v>138</v>
      </c>
      <c r="S47" s="24"/>
      <c r="T47" s="24"/>
      <c r="U47" s="24" t="s">
        <v>139</v>
      </c>
      <c r="V47" s="26">
        <v>18</v>
      </c>
      <c r="W47" s="26">
        <v>2</v>
      </c>
      <c r="X47" s="27" t="str">
        <f t="shared" si="2"/>
        <v>C</v>
      </c>
      <c r="Y47" s="25"/>
      <c r="Z47" s="28">
        <f t="shared" si="3"/>
        <v>18.00047</v>
      </c>
    </row>
    <row r="48" spans="2:26" ht="58.15">
      <c r="B48" s="24" t="s">
        <v>416</v>
      </c>
      <c r="C48" s="24" t="s">
        <v>417</v>
      </c>
      <c r="D48" s="24" t="s">
        <v>258</v>
      </c>
      <c r="E48" s="24" t="s">
        <v>418</v>
      </c>
      <c r="F48" s="24" t="s">
        <v>418</v>
      </c>
      <c r="G48" s="24" t="s">
        <v>419</v>
      </c>
      <c r="H48" s="24" t="s">
        <v>269</v>
      </c>
      <c r="I48" s="24" t="s">
        <v>420</v>
      </c>
      <c r="J48" s="24" t="s">
        <v>421</v>
      </c>
      <c r="K48" s="24"/>
      <c r="L48" s="24" t="s">
        <v>338</v>
      </c>
      <c r="M48" s="24"/>
      <c r="N48" s="25" t="s">
        <v>339</v>
      </c>
      <c r="O48" s="25" t="s">
        <v>135</v>
      </c>
      <c r="P48" s="24" t="s">
        <v>198</v>
      </c>
      <c r="Q48" s="24" t="s">
        <v>340</v>
      </c>
      <c r="R48" s="24" t="s">
        <v>138</v>
      </c>
      <c r="S48" s="24"/>
      <c r="T48" s="24"/>
      <c r="U48" s="24" t="s">
        <v>139</v>
      </c>
      <c r="V48" s="26">
        <v>18</v>
      </c>
      <c r="W48" s="26">
        <v>2</v>
      </c>
      <c r="X48" s="27" t="str">
        <f t="shared" si="2"/>
        <v>C</v>
      </c>
      <c r="Y48" s="25"/>
      <c r="Z48" s="28">
        <f t="shared" si="3"/>
        <v>18.00048</v>
      </c>
    </row>
    <row r="49" spans="2:26" ht="58.15">
      <c r="B49" s="24" t="s">
        <v>422</v>
      </c>
      <c r="C49" s="24" t="s">
        <v>423</v>
      </c>
      <c r="D49" s="24" t="s">
        <v>258</v>
      </c>
      <c r="E49" s="24" t="s">
        <v>424</v>
      </c>
      <c r="F49" s="24" t="s">
        <v>424</v>
      </c>
      <c r="G49" s="24" t="s">
        <v>425</v>
      </c>
      <c r="H49" s="24" t="s">
        <v>269</v>
      </c>
      <c r="I49" s="24" t="s">
        <v>426</v>
      </c>
      <c r="J49" s="24" t="s">
        <v>427</v>
      </c>
      <c r="K49" s="24"/>
      <c r="L49" s="24" t="s">
        <v>338</v>
      </c>
      <c r="M49" s="24"/>
      <c r="N49" s="25" t="s">
        <v>339</v>
      </c>
      <c r="O49" s="25" t="s">
        <v>135</v>
      </c>
      <c r="P49" s="24" t="s">
        <v>198</v>
      </c>
      <c r="Q49" s="24" t="s">
        <v>340</v>
      </c>
      <c r="R49" s="24" t="s">
        <v>138</v>
      </c>
      <c r="S49" s="24"/>
      <c r="T49" s="24"/>
      <c r="U49" s="24" t="s">
        <v>139</v>
      </c>
      <c r="V49" s="26">
        <v>18</v>
      </c>
      <c r="W49" s="26">
        <v>2</v>
      </c>
      <c r="X49" s="27" t="str">
        <f t="shared" si="2"/>
        <v>C</v>
      </c>
      <c r="Y49" s="25"/>
      <c r="Z49" s="28">
        <f t="shared" si="3"/>
        <v>18.000489999999999</v>
      </c>
    </row>
    <row r="50" spans="2:26" ht="58.15">
      <c r="B50" s="24" t="s">
        <v>428</v>
      </c>
      <c r="C50" s="24" t="s">
        <v>429</v>
      </c>
      <c r="D50" s="24" t="s">
        <v>258</v>
      </c>
      <c r="E50" s="24" t="s">
        <v>430</v>
      </c>
      <c r="F50" s="24" t="s">
        <v>430</v>
      </c>
      <c r="G50" s="24" t="s">
        <v>431</v>
      </c>
      <c r="H50" s="24" t="s">
        <v>269</v>
      </c>
      <c r="I50" s="24" t="s">
        <v>432</v>
      </c>
      <c r="J50" s="24" t="s">
        <v>433</v>
      </c>
      <c r="K50" s="24"/>
      <c r="L50" s="24" t="s">
        <v>338</v>
      </c>
      <c r="M50" s="24"/>
      <c r="N50" s="25" t="s">
        <v>339</v>
      </c>
      <c r="O50" s="25" t="s">
        <v>135</v>
      </c>
      <c r="P50" s="24" t="s">
        <v>198</v>
      </c>
      <c r="Q50" s="24" t="s">
        <v>340</v>
      </c>
      <c r="R50" s="24" t="s">
        <v>138</v>
      </c>
      <c r="S50" s="24"/>
      <c r="T50" s="24"/>
      <c r="U50" s="24" t="s">
        <v>139</v>
      </c>
      <c r="V50" s="26">
        <v>18</v>
      </c>
      <c r="W50" s="26">
        <v>2</v>
      </c>
      <c r="X50" s="27" t="str">
        <f t="shared" si="2"/>
        <v>C</v>
      </c>
      <c r="Y50" s="25"/>
      <c r="Z50" s="28">
        <f t="shared" si="3"/>
        <v>18.000499999999999</v>
      </c>
    </row>
    <row r="51" spans="2:26" ht="58.15">
      <c r="B51" s="24" t="s">
        <v>434</v>
      </c>
      <c r="C51" s="24" t="s">
        <v>435</v>
      </c>
      <c r="D51" s="24" t="s">
        <v>258</v>
      </c>
      <c r="E51" s="24" t="s">
        <v>436</v>
      </c>
      <c r="F51" s="24" t="s">
        <v>436</v>
      </c>
      <c r="G51" s="24" t="s">
        <v>437</v>
      </c>
      <c r="H51" s="24" t="s">
        <v>269</v>
      </c>
      <c r="I51" s="24" t="s">
        <v>438</v>
      </c>
      <c r="J51" s="24" t="s">
        <v>439</v>
      </c>
      <c r="K51" s="24"/>
      <c r="L51" s="24" t="s">
        <v>338</v>
      </c>
      <c r="M51" s="24"/>
      <c r="N51" s="25" t="s">
        <v>339</v>
      </c>
      <c r="O51" s="25" t="s">
        <v>135</v>
      </c>
      <c r="P51" s="24" t="s">
        <v>198</v>
      </c>
      <c r="Q51" s="24" t="s">
        <v>340</v>
      </c>
      <c r="R51" s="24" t="s">
        <v>138</v>
      </c>
      <c r="S51" s="24"/>
      <c r="T51" s="24"/>
      <c r="U51" s="24" t="s">
        <v>139</v>
      </c>
      <c r="V51" s="26">
        <v>18</v>
      </c>
      <c r="W51" s="26">
        <v>2</v>
      </c>
      <c r="X51" s="27" t="str">
        <f t="shared" si="2"/>
        <v>C</v>
      </c>
      <c r="Y51" s="25"/>
      <c r="Z51" s="28">
        <f t="shared" si="3"/>
        <v>18.000509999999998</v>
      </c>
    </row>
    <row r="52" spans="2:26" ht="81.400000000000006">
      <c r="B52" s="24" t="s">
        <v>440</v>
      </c>
      <c r="C52" s="24" t="s">
        <v>441</v>
      </c>
      <c r="D52" s="24" t="s">
        <v>258</v>
      </c>
      <c r="E52" s="24" t="s">
        <v>442</v>
      </c>
      <c r="F52" s="24" t="s">
        <v>442</v>
      </c>
      <c r="G52" s="24" t="s">
        <v>443</v>
      </c>
      <c r="H52" s="24" t="s">
        <v>269</v>
      </c>
      <c r="I52" s="24" t="s">
        <v>444</v>
      </c>
      <c r="J52" s="24" t="s">
        <v>445</v>
      </c>
      <c r="K52" s="24"/>
      <c r="L52" s="24" t="s">
        <v>338</v>
      </c>
      <c r="M52" s="24"/>
      <c r="N52" s="25" t="s">
        <v>446</v>
      </c>
      <c r="O52" s="25" t="s">
        <v>135</v>
      </c>
      <c r="P52" s="24" t="s">
        <v>198</v>
      </c>
      <c r="Q52" s="24" t="s">
        <v>340</v>
      </c>
      <c r="R52" s="24" t="s">
        <v>138</v>
      </c>
      <c r="S52" s="24"/>
      <c r="T52" s="24"/>
      <c r="U52" s="24" t="s">
        <v>139</v>
      </c>
      <c r="V52" s="26">
        <v>20</v>
      </c>
      <c r="W52" s="26">
        <v>2</v>
      </c>
      <c r="X52" s="27" t="str">
        <f t="shared" si="2"/>
        <v>B</v>
      </c>
      <c r="Y52" s="25"/>
      <c r="Z52" s="28">
        <f t="shared" si="3"/>
        <v>20.000520000000002</v>
      </c>
    </row>
    <row r="53" spans="2:26" ht="58.15">
      <c r="B53" s="24" t="s">
        <v>447</v>
      </c>
      <c r="C53" s="24" t="s">
        <v>448</v>
      </c>
      <c r="D53" s="24" t="s">
        <v>258</v>
      </c>
      <c r="E53" s="24" t="s">
        <v>449</v>
      </c>
      <c r="F53" s="24" t="s">
        <v>449</v>
      </c>
      <c r="G53" s="24" t="s">
        <v>450</v>
      </c>
      <c r="H53" s="24" t="s">
        <v>269</v>
      </c>
      <c r="I53" s="24" t="s">
        <v>451</v>
      </c>
      <c r="J53" s="24" t="s">
        <v>452</v>
      </c>
      <c r="K53" s="24"/>
      <c r="L53" s="24" t="s">
        <v>338</v>
      </c>
      <c r="M53" s="24"/>
      <c r="N53" s="25" t="s">
        <v>339</v>
      </c>
      <c r="O53" s="25" t="s">
        <v>135</v>
      </c>
      <c r="P53" s="24" t="s">
        <v>198</v>
      </c>
      <c r="Q53" s="24" t="s">
        <v>340</v>
      </c>
      <c r="R53" s="24" t="s">
        <v>138</v>
      </c>
      <c r="S53" s="24"/>
      <c r="T53" s="24"/>
      <c r="U53" s="24" t="s">
        <v>139</v>
      </c>
      <c r="V53" s="26">
        <v>18</v>
      </c>
      <c r="W53" s="26">
        <v>2</v>
      </c>
      <c r="X53" s="27" t="str">
        <f t="shared" si="2"/>
        <v>C</v>
      </c>
      <c r="Y53" s="25"/>
      <c r="Z53" s="28">
        <f t="shared" si="3"/>
        <v>18.000530000000001</v>
      </c>
    </row>
    <row r="54" spans="2:26" ht="58.15">
      <c r="B54" s="24" t="s">
        <v>453</v>
      </c>
      <c r="C54" s="24" t="s">
        <v>454</v>
      </c>
      <c r="D54" s="24" t="s">
        <v>258</v>
      </c>
      <c r="E54" s="24" t="s">
        <v>455</v>
      </c>
      <c r="F54" s="24" t="s">
        <v>455</v>
      </c>
      <c r="G54" s="24" t="s">
        <v>456</v>
      </c>
      <c r="H54" s="24" t="s">
        <v>269</v>
      </c>
      <c r="I54" s="24" t="s">
        <v>457</v>
      </c>
      <c r="J54" s="24" t="s">
        <v>458</v>
      </c>
      <c r="K54" s="24"/>
      <c r="L54" s="24" t="s">
        <v>338</v>
      </c>
      <c r="M54" s="24"/>
      <c r="N54" s="25" t="s">
        <v>339</v>
      </c>
      <c r="O54" s="25" t="s">
        <v>135</v>
      </c>
      <c r="P54" s="24" t="s">
        <v>198</v>
      </c>
      <c r="Q54" s="24" t="s">
        <v>340</v>
      </c>
      <c r="R54" s="24" t="s">
        <v>138</v>
      </c>
      <c r="S54" s="24"/>
      <c r="T54" s="24"/>
      <c r="U54" s="24" t="s">
        <v>139</v>
      </c>
      <c r="V54" s="26">
        <v>18</v>
      </c>
      <c r="W54" s="26">
        <v>2</v>
      </c>
      <c r="X54" s="27" t="str">
        <f t="shared" si="2"/>
        <v>C</v>
      </c>
      <c r="Y54" s="25"/>
      <c r="Z54" s="28">
        <f t="shared" si="3"/>
        <v>18.000540000000001</v>
      </c>
    </row>
    <row r="55" spans="2:26" ht="58.15">
      <c r="B55" s="24" t="s">
        <v>459</v>
      </c>
      <c r="C55" s="24" t="s">
        <v>460</v>
      </c>
      <c r="D55" s="24" t="s">
        <v>258</v>
      </c>
      <c r="E55" s="24" t="s">
        <v>461</v>
      </c>
      <c r="F55" s="24" t="s">
        <v>461</v>
      </c>
      <c r="G55" s="24" t="s">
        <v>462</v>
      </c>
      <c r="H55" s="24" t="s">
        <v>269</v>
      </c>
      <c r="I55" s="24" t="s">
        <v>463</v>
      </c>
      <c r="J55" s="24" t="s">
        <v>464</v>
      </c>
      <c r="K55" s="24"/>
      <c r="L55" s="24" t="s">
        <v>338</v>
      </c>
      <c r="M55" s="24"/>
      <c r="N55" s="25" t="s">
        <v>339</v>
      </c>
      <c r="O55" s="25" t="s">
        <v>135</v>
      </c>
      <c r="P55" s="24" t="s">
        <v>198</v>
      </c>
      <c r="Q55" s="24" t="s">
        <v>340</v>
      </c>
      <c r="R55" s="24" t="s">
        <v>138</v>
      </c>
      <c r="S55" s="24"/>
      <c r="T55" s="24"/>
      <c r="U55" s="24" t="s">
        <v>139</v>
      </c>
      <c r="V55" s="26">
        <v>18</v>
      </c>
      <c r="W55" s="26">
        <v>2</v>
      </c>
      <c r="X55" s="27" t="str">
        <f t="shared" si="2"/>
        <v>C</v>
      </c>
      <c r="Y55" s="25"/>
      <c r="Z55" s="28">
        <f t="shared" si="3"/>
        <v>18.00055</v>
      </c>
    </row>
    <row r="56" spans="2:26" ht="58.15">
      <c r="B56" s="24" t="s">
        <v>465</v>
      </c>
      <c r="C56" s="24" t="s">
        <v>466</v>
      </c>
      <c r="D56" s="24" t="s">
        <v>258</v>
      </c>
      <c r="E56" s="24" t="s">
        <v>467</v>
      </c>
      <c r="F56" s="24" t="s">
        <v>467</v>
      </c>
      <c r="G56" s="24" t="s">
        <v>468</v>
      </c>
      <c r="H56" s="24" t="s">
        <v>269</v>
      </c>
      <c r="I56" s="24" t="s">
        <v>469</v>
      </c>
      <c r="J56" s="24" t="s">
        <v>470</v>
      </c>
      <c r="K56" s="24"/>
      <c r="L56" s="24" t="s">
        <v>338</v>
      </c>
      <c r="M56" s="24"/>
      <c r="N56" s="25" t="s">
        <v>339</v>
      </c>
      <c r="O56" s="25" t="s">
        <v>135</v>
      </c>
      <c r="P56" s="24" t="s">
        <v>198</v>
      </c>
      <c r="Q56" s="24" t="s">
        <v>340</v>
      </c>
      <c r="R56" s="24" t="s">
        <v>138</v>
      </c>
      <c r="S56" s="24"/>
      <c r="T56" s="24"/>
      <c r="U56" s="24" t="s">
        <v>139</v>
      </c>
      <c r="V56" s="26">
        <v>18</v>
      </c>
      <c r="W56" s="26">
        <v>2</v>
      </c>
      <c r="X56" s="27" t="str">
        <f t="shared" si="2"/>
        <v>C</v>
      </c>
      <c r="Y56" s="25"/>
      <c r="Z56" s="28">
        <f t="shared" si="3"/>
        <v>18.00056</v>
      </c>
    </row>
    <row r="57" spans="2:26" ht="58.15">
      <c r="B57" s="24" t="s">
        <v>471</v>
      </c>
      <c r="C57" s="24" t="s">
        <v>472</v>
      </c>
      <c r="D57" s="24" t="s">
        <v>258</v>
      </c>
      <c r="E57" s="24" t="s">
        <v>473</v>
      </c>
      <c r="F57" s="24" t="s">
        <v>473</v>
      </c>
      <c r="G57" s="24" t="s">
        <v>474</v>
      </c>
      <c r="H57" s="24" t="s">
        <v>269</v>
      </c>
      <c r="I57" s="24" t="s">
        <v>475</v>
      </c>
      <c r="J57" s="24" t="s">
        <v>476</v>
      </c>
      <c r="K57" s="24"/>
      <c r="L57" s="24" t="s">
        <v>338</v>
      </c>
      <c r="M57" s="24"/>
      <c r="N57" s="25" t="s">
        <v>339</v>
      </c>
      <c r="O57" s="25" t="s">
        <v>135</v>
      </c>
      <c r="P57" s="24" t="s">
        <v>198</v>
      </c>
      <c r="Q57" s="24" t="s">
        <v>340</v>
      </c>
      <c r="R57" s="24" t="s">
        <v>138</v>
      </c>
      <c r="S57" s="24"/>
      <c r="T57" s="24"/>
      <c r="U57" s="24" t="s">
        <v>139</v>
      </c>
      <c r="V57" s="26">
        <v>18</v>
      </c>
      <c r="W57" s="26">
        <v>2</v>
      </c>
      <c r="X57" s="27" t="str">
        <f t="shared" si="2"/>
        <v>C</v>
      </c>
      <c r="Y57" s="25"/>
      <c r="Z57" s="28">
        <f t="shared" si="3"/>
        <v>18.00057</v>
      </c>
    </row>
    <row r="58" spans="2:26" ht="58.15">
      <c r="B58" s="24" t="s">
        <v>477</v>
      </c>
      <c r="C58" s="24" t="s">
        <v>478</v>
      </c>
      <c r="D58" s="24" t="s">
        <v>258</v>
      </c>
      <c r="E58" s="24" t="s">
        <v>479</v>
      </c>
      <c r="F58" s="24" t="s">
        <v>479</v>
      </c>
      <c r="G58" s="24" t="s">
        <v>480</v>
      </c>
      <c r="H58" s="24" t="s">
        <v>269</v>
      </c>
      <c r="I58" s="24" t="s">
        <v>481</v>
      </c>
      <c r="J58" s="24" t="s">
        <v>482</v>
      </c>
      <c r="K58" s="24"/>
      <c r="L58" s="24" t="s">
        <v>338</v>
      </c>
      <c r="M58" s="24"/>
      <c r="N58" s="25" t="s">
        <v>339</v>
      </c>
      <c r="O58" s="25" t="s">
        <v>135</v>
      </c>
      <c r="P58" s="24" t="s">
        <v>198</v>
      </c>
      <c r="Q58" s="24" t="s">
        <v>340</v>
      </c>
      <c r="R58" s="24" t="s">
        <v>138</v>
      </c>
      <c r="S58" s="24"/>
      <c r="T58" s="24"/>
      <c r="U58" s="24" t="s">
        <v>139</v>
      </c>
      <c r="V58" s="26">
        <v>18</v>
      </c>
      <c r="W58" s="26">
        <v>2</v>
      </c>
      <c r="X58" s="27" t="str">
        <f t="shared" si="2"/>
        <v>C</v>
      </c>
      <c r="Y58" s="25"/>
      <c r="Z58" s="28">
        <f t="shared" si="3"/>
        <v>18.000579999999999</v>
      </c>
    </row>
    <row r="59" spans="2:26" ht="58.15">
      <c r="B59" s="24" t="s">
        <v>483</v>
      </c>
      <c r="C59" s="24" t="s">
        <v>484</v>
      </c>
      <c r="D59" s="24" t="s">
        <v>258</v>
      </c>
      <c r="E59" s="24" t="s">
        <v>485</v>
      </c>
      <c r="F59" s="24" t="s">
        <v>485</v>
      </c>
      <c r="G59" s="24" t="s">
        <v>486</v>
      </c>
      <c r="H59" s="24" t="s">
        <v>269</v>
      </c>
      <c r="I59" s="24" t="s">
        <v>487</v>
      </c>
      <c r="J59" s="24" t="s">
        <v>488</v>
      </c>
      <c r="K59" s="24"/>
      <c r="L59" s="24" t="s">
        <v>338</v>
      </c>
      <c r="M59" s="24"/>
      <c r="N59" s="25" t="s">
        <v>339</v>
      </c>
      <c r="O59" s="25" t="s">
        <v>135</v>
      </c>
      <c r="P59" s="24" t="s">
        <v>198</v>
      </c>
      <c r="Q59" s="24" t="s">
        <v>340</v>
      </c>
      <c r="R59" s="24" t="s">
        <v>138</v>
      </c>
      <c r="S59" s="24"/>
      <c r="T59" s="24"/>
      <c r="U59" s="24" t="s">
        <v>139</v>
      </c>
      <c r="V59" s="26">
        <v>18</v>
      </c>
      <c r="W59" s="26">
        <v>2</v>
      </c>
      <c r="X59" s="27" t="str">
        <f t="shared" si="2"/>
        <v>C</v>
      </c>
      <c r="Y59" s="25"/>
      <c r="Z59" s="28">
        <f t="shared" si="3"/>
        <v>18.000589999999999</v>
      </c>
    </row>
    <row r="60" spans="2:26" ht="58.15">
      <c r="B60" s="24" t="s">
        <v>489</v>
      </c>
      <c r="C60" s="24" t="s">
        <v>490</v>
      </c>
      <c r="D60" s="24" t="s">
        <v>258</v>
      </c>
      <c r="E60" s="24" t="s">
        <v>491</v>
      </c>
      <c r="F60" s="24" t="s">
        <v>491</v>
      </c>
      <c r="G60" s="24" t="s">
        <v>492</v>
      </c>
      <c r="H60" s="24" t="s">
        <v>269</v>
      </c>
      <c r="I60" s="24" t="s">
        <v>493</v>
      </c>
      <c r="J60" s="24" t="s">
        <v>494</v>
      </c>
      <c r="K60" s="24"/>
      <c r="L60" s="24" t="s">
        <v>338</v>
      </c>
      <c r="M60" s="24"/>
      <c r="N60" s="25" t="s">
        <v>339</v>
      </c>
      <c r="O60" s="25" t="s">
        <v>135</v>
      </c>
      <c r="P60" s="24" t="s">
        <v>198</v>
      </c>
      <c r="Q60" s="24" t="s">
        <v>340</v>
      </c>
      <c r="R60" s="24" t="s">
        <v>138</v>
      </c>
      <c r="S60" s="24"/>
      <c r="T60" s="24"/>
      <c r="U60" s="24" t="s">
        <v>139</v>
      </c>
      <c r="V60" s="26">
        <v>18</v>
      </c>
      <c r="W60" s="26">
        <v>2</v>
      </c>
      <c r="X60" s="27" t="str">
        <f t="shared" si="2"/>
        <v>C</v>
      </c>
      <c r="Y60" s="25"/>
      <c r="Z60" s="28">
        <f t="shared" si="3"/>
        <v>18.000599999999999</v>
      </c>
    </row>
    <row r="61" spans="2:26" ht="58.15">
      <c r="B61" s="24" t="s">
        <v>495</v>
      </c>
      <c r="C61" s="24" t="s">
        <v>496</v>
      </c>
      <c r="D61" s="24" t="s">
        <v>258</v>
      </c>
      <c r="E61" s="24" t="s">
        <v>497</v>
      </c>
      <c r="F61" s="24" t="s">
        <v>497</v>
      </c>
      <c r="G61" s="24" t="s">
        <v>498</v>
      </c>
      <c r="H61" s="24" t="s">
        <v>269</v>
      </c>
      <c r="I61" s="24" t="s">
        <v>499</v>
      </c>
      <c r="J61" s="24" t="s">
        <v>500</v>
      </c>
      <c r="K61" s="24"/>
      <c r="L61" s="24" t="s">
        <v>338</v>
      </c>
      <c r="M61" s="24"/>
      <c r="N61" s="25" t="s">
        <v>339</v>
      </c>
      <c r="O61" s="25" t="s">
        <v>135</v>
      </c>
      <c r="P61" s="24" t="s">
        <v>198</v>
      </c>
      <c r="Q61" s="24" t="s">
        <v>340</v>
      </c>
      <c r="R61" s="24" t="s">
        <v>138</v>
      </c>
      <c r="S61" s="24"/>
      <c r="T61" s="24"/>
      <c r="U61" s="24" t="s">
        <v>139</v>
      </c>
      <c r="V61" s="26">
        <v>18</v>
      </c>
      <c r="W61" s="26">
        <v>2</v>
      </c>
      <c r="X61" s="27" t="str">
        <f t="shared" si="2"/>
        <v>C</v>
      </c>
      <c r="Y61" s="25"/>
      <c r="Z61" s="28">
        <f t="shared" si="3"/>
        <v>18.000610000000002</v>
      </c>
    </row>
    <row r="62" spans="2:26" ht="58.15">
      <c r="B62" s="24" t="s">
        <v>501</v>
      </c>
      <c r="C62" s="24" t="s">
        <v>502</v>
      </c>
      <c r="D62" s="24" t="s">
        <v>258</v>
      </c>
      <c r="E62" s="24" t="s">
        <v>503</v>
      </c>
      <c r="F62" s="24" t="s">
        <v>503</v>
      </c>
      <c r="G62" s="24" t="s">
        <v>504</v>
      </c>
      <c r="H62" s="24" t="s">
        <v>269</v>
      </c>
      <c r="I62" s="24" t="s">
        <v>505</v>
      </c>
      <c r="J62" s="24" t="s">
        <v>506</v>
      </c>
      <c r="K62" s="24"/>
      <c r="L62" s="24" t="s">
        <v>338</v>
      </c>
      <c r="M62" s="24"/>
      <c r="N62" s="25" t="s">
        <v>339</v>
      </c>
      <c r="O62" s="25" t="s">
        <v>135</v>
      </c>
      <c r="P62" s="24" t="s">
        <v>198</v>
      </c>
      <c r="Q62" s="24" t="s">
        <v>340</v>
      </c>
      <c r="R62" s="24" t="s">
        <v>138</v>
      </c>
      <c r="S62" s="24"/>
      <c r="T62" s="24"/>
      <c r="U62" s="24" t="s">
        <v>139</v>
      </c>
      <c r="V62" s="26">
        <v>18</v>
      </c>
      <c r="W62" s="26">
        <v>2</v>
      </c>
      <c r="X62" s="27" t="str">
        <f t="shared" si="2"/>
        <v>C</v>
      </c>
      <c r="Y62" s="25"/>
      <c r="Z62" s="28">
        <f t="shared" si="3"/>
        <v>18.000620000000001</v>
      </c>
    </row>
    <row r="63" spans="2:26" ht="58.15">
      <c r="B63" s="24" t="s">
        <v>507</v>
      </c>
      <c r="C63" s="24" t="s">
        <v>508</v>
      </c>
      <c r="D63" s="24" t="s">
        <v>258</v>
      </c>
      <c r="E63" s="24" t="s">
        <v>509</v>
      </c>
      <c r="F63" s="24" t="s">
        <v>509</v>
      </c>
      <c r="G63" s="24" t="s">
        <v>510</v>
      </c>
      <c r="H63" s="24" t="s">
        <v>269</v>
      </c>
      <c r="I63" s="24" t="s">
        <v>511</v>
      </c>
      <c r="J63" s="24" t="s">
        <v>512</v>
      </c>
      <c r="K63" s="24"/>
      <c r="L63" s="24" t="s">
        <v>338</v>
      </c>
      <c r="M63" s="24"/>
      <c r="N63" s="25" t="s">
        <v>339</v>
      </c>
      <c r="O63" s="25" t="s">
        <v>135</v>
      </c>
      <c r="P63" s="24" t="s">
        <v>198</v>
      </c>
      <c r="Q63" s="24" t="s">
        <v>340</v>
      </c>
      <c r="R63" s="24" t="s">
        <v>138</v>
      </c>
      <c r="S63" s="24"/>
      <c r="T63" s="24"/>
      <c r="U63" s="24" t="s">
        <v>139</v>
      </c>
      <c r="V63" s="26">
        <v>18</v>
      </c>
      <c r="W63" s="26">
        <v>2</v>
      </c>
      <c r="X63" s="27" t="str">
        <f t="shared" si="2"/>
        <v>C</v>
      </c>
      <c r="Y63" s="25"/>
      <c r="Z63" s="28">
        <f t="shared" si="3"/>
        <v>18.000630000000001</v>
      </c>
    </row>
    <row r="64" spans="2:26" ht="58.15">
      <c r="B64" s="24" t="s">
        <v>513</v>
      </c>
      <c r="C64" s="24" t="s">
        <v>514</v>
      </c>
      <c r="D64" s="24" t="s">
        <v>258</v>
      </c>
      <c r="E64" s="24" t="s">
        <v>515</v>
      </c>
      <c r="F64" s="24" t="s">
        <v>515</v>
      </c>
      <c r="G64" s="24" t="s">
        <v>516</v>
      </c>
      <c r="H64" s="24" t="s">
        <v>269</v>
      </c>
      <c r="I64" s="24" t="s">
        <v>517</v>
      </c>
      <c r="J64" s="24" t="s">
        <v>518</v>
      </c>
      <c r="K64" s="24"/>
      <c r="L64" s="24" t="s">
        <v>338</v>
      </c>
      <c r="M64" s="24"/>
      <c r="N64" s="25" t="s">
        <v>339</v>
      </c>
      <c r="O64" s="25" t="s">
        <v>135</v>
      </c>
      <c r="P64" s="24" t="s">
        <v>198</v>
      </c>
      <c r="Q64" s="24" t="s">
        <v>340</v>
      </c>
      <c r="R64" s="24" t="s">
        <v>138</v>
      </c>
      <c r="S64" s="24"/>
      <c r="T64" s="24"/>
      <c r="U64" s="24" t="s">
        <v>139</v>
      </c>
      <c r="V64" s="26">
        <v>18</v>
      </c>
      <c r="W64" s="26">
        <v>2</v>
      </c>
      <c r="X64" s="27" t="str">
        <f t="shared" si="2"/>
        <v>C</v>
      </c>
      <c r="Y64" s="25"/>
      <c r="Z64" s="28">
        <f t="shared" si="3"/>
        <v>18.000640000000001</v>
      </c>
    </row>
    <row r="65" spans="2:26" ht="58.15">
      <c r="B65" s="24" t="s">
        <v>519</v>
      </c>
      <c r="C65" s="24" t="s">
        <v>520</v>
      </c>
      <c r="D65" s="24" t="s">
        <v>258</v>
      </c>
      <c r="E65" s="24" t="s">
        <v>521</v>
      </c>
      <c r="F65" s="24" t="s">
        <v>521</v>
      </c>
      <c r="G65" s="24" t="s">
        <v>522</v>
      </c>
      <c r="H65" s="24" t="s">
        <v>269</v>
      </c>
      <c r="I65" s="24" t="s">
        <v>523</v>
      </c>
      <c r="J65" s="24" t="s">
        <v>524</v>
      </c>
      <c r="K65" s="24"/>
      <c r="L65" s="24" t="s">
        <v>338</v>
      </c>
      <c r="M65" s="24"/>
      <c r="N65" s="25" t="s">
        <v>339</v>
      </c>
      <c r="O65" s="25" t="s">
        <v>135</v>
      </c>
      <c r="P65" s="24" t="s">
        <v>198</v>
      </c>
      <c r="Q65" s="24" t="s">
        <v>340</v>
      </c>
      <c r="R65" s="24" t="s">
        <v>138</v>
      </c>
      <c r="S65" s="24"/>
      <c r="T65" s="24"/>
      <c r="U65" s="24" t="s">
        <v>139</v>
      </c>
      <c r="V65" s="26">
        <v>18</v>
      </c>
      <c r="W65" s="26">
        <v>2</v>
      </c>
      <c r="X65" s="27" t="str">
        <f t="shared" si="2"/>
        <v>C</v>
      </c>
      <c r="Y65" s="25"/>
      <c r="Z65" s="28">
        <f t="shared" si="3"/>
        <v>18.00065</v>
      </c>
    </row>
    <row r="66" spans="2:26" ht="58.15">
      <c r="B66" s="24" t="s">
        <v>525</v>
      </c>
      <c r="C66" s="24" t="s">
        <v>526</v>
      </c>
      <c r="D66" s="24" t="s">
        <v>258</v>
      </c>
      <c r="E66" s="24" t="s">
        <v>527</v>
      </c>
      <c r="F66" s="24" t="s">
        <v>527</v>
      </c>
      <c r="G66" s="24" t="s">
        <v>528</v>
      </c>
      <c r="H66" s="24" t="s">
        <v>269</v>
      </c>
      <c r="I66" s="24" t="s">
        <v>529</v>
      </c>
      <c r="J66" s="24" t="s">
        <v>530</v>
      </c>
      <c r="K66" s="24"/>
      <c r="L66" s="24" t="s">
        <v>338</v>
      </c>
      <c r="M66" s="24"/>
      <c r="N66" s="25" t="s">
        <v>339</v>
      </c>
      <c r="O66" s="25" t="s">
        <v>135</v>
      </c>
      <c r="P66" s="24" t="s">
        <v>198</v>
      </c>
      <c r="Q66" s="24" t="s">
        <v>340</v>
      </c>
      <c r="R66" s="24" t="s">
        <v>138</v>
      </c>
      <c r="S66" s="24"/>
      <c r="T66" s="24"/>
      <c r="U66" s="24" t="s">
        <v>139</v>
      </c>
      <c r="V66" s="26">
        <v>18</v>
      </c>
      <c r="W66" s="26">
        <v>2</v>
      </c>
      <c r="X66" s="27" t="str">
        <f t="shared" si="2"/>
        <v>C</v>
      </c>
      <c r="Y66" s="25"/>
      <c r="Z66" s="28">
        <f t="shared" si="3"/>
        <v>18.00066</v>
      </c>
    </row>
    <row r="67" spans="2:26" ht="58.15">
      <c r="B67" s="24" t="s">
        <v>531</v>
      </c>
      <c r="C67" s="24" t="s">
        <v>532</v>
      </c>
      <c r="D67" s="24" t="s">
        <v>258</v>
      </c>
      <c r="E67" s="24" t="s">
        <v>533</v>
      </c>
      <c r="F67" s="24" t="s">
        <v>533</v>
      </c>
      <c r="G67" s="24" t="s">
        <v>534</v>
      </c>
      <c r="H67" s="24" t="s">
        <v>269</v>
      </c>
      <c r="I67" s="24" t="s">
        <v>535</v>
      </c>
      <c r="J67" s="24" t="s">
        <v>536</v>
      </c>
      <c r="K67" s="24"/>
      <c r="L67" s="24" t="s">
        <v>338</v>
      </c>
      <c r="M67" s="24"/>
      <c r="N67" s="25" t="s">
        <v>339</v>
      </c>
      <c r="O67" s="25" t="s">
        <v>135</v>
      </c>
      <c r="P67" s="24" t="s">
        <v>198</v>
      </c>
      <c r="Q67" s="24" t="s">
        <v>340</v>
      </c>
      <c r="R67" s="24" t="s">
        <v>138</v>
      </c>
      <c r="S67" s="24"/>
      <c r="T67" s="24"/>
      <c r="U67" s="24" t="s">
        <v>139</v>
      </c>
      <c r="V67" s="26">
        <v>18</v>
      </c>
      <c r="W67" s="26">
        <v>2</v>
      </c>
      <c r="X67" s="27" t="str">
        <f t="shared" si="2"/>
        <v>C</v>
      </c>
      <c r="Y67" s="25"/>
      <c r="Z67" s="28">
        <f t="shared" si="3"/>
        <v>18.00067</v>
      </c>
    </row>
    <row r="68" spans="2:26" ht="58.15">
      <c r="B68" s="24" t="s">
        <v>537</v>
      </c>
      <c r="C68" s="24" t="s">
        <v>538</v>
      </c>
      <c r="D68" s="24" t="s">
        <v>258</v>
      </c>
      <c r="E68" s="24" t="s">
        <v>539</v>
      </c>
      <c r="F68" s="24" t="s">
        <v>539</v>
      </c>
      <c r="G68" s="24" t="s">
        <v>540</v>
      </c>
      <c r="H68" s="24" t="s">
        <v>269</v>
      </c>
      <c r="I68" s="24" t="s">
        <v>541</v>
      </c>
      <c r="J68" s="24" t="s">
        <v>542</v>
      </c>
      <c r="K68" s="24"/>
      <c r="L68" s="24" t="s">
        <v>338</v>
      </c>
      <c r="M68" s="24"/>
      <c r="N68" s="25" t="s">
        <v>339</v>
      </c>
      <c r="O68" s="25" t="s">
        <v>135</v>
      </c>
      <c r="P68" s="24" t="s">
        <v>198</v>
      </c>
      <c r="Q68" s="24" t="s">
        <v>340</v>
      </c>
      <c r="R68" s="24" t="s">
        <v>138</v>
      </c>
      <c r="S68" s="24"/>
      <c r="T68" s="24"/>
      <c r="U68" s="24" t="s">
        <v>139</v>
      </c>
      <c r="V68" s="26">
        <v>18</v>
      </c>
      <c r="W68" s="26">
        <v>2</v>
      </c>
      <c r="X68" s="27" t="str">
        <f t="shared" si="2"/>
        <v>C</v>
      </c>
      <c r="Y68" s="25"/>
      <c r="Z68" s="28">
        <f t="shared" si="3"/>
        <v>18.000679999999999</v>
      </c>
    </row>
    <row r="69" spans="2:26" ht="58.15">
      <c r="B69" s="24" t="s">
        <v>543</v>
      </c>
      <c r="C69" s="24" t="s">
        <v>544</v>
      </c>
      <c r="D69" s="24" t="s">
        <v>258</v>
      </c>
      <c r="E69" s="24" t="s">
        <v>545</v>
      </c>
      <c r="F69" s="24" t="s">
        <v>545</v>
      </c>
      <c r="G69" s="24" t="s">
        <v>546</v>
      </c>
      <c r="H69" s="24" t="s">
        <v>269</v>
      </c>
      <c r="I69" s="24" t="s">
        <v>547</v>
      </c>
      <c r="J69" s="24" t="s">
        <v>548</v>
      </c>
      <c r="K69" s="24"/>
      <c r="L69" s="24" t="s">
        <v>338</v>
      </c>
      <c r="M69" s="24"/>
      <c r="N69" s="25" t="s">
        <v>339</v>
      </c>
      <c r="O69" s="25" t="s">
        <v>135</v>
      </c>
      <c r="P69" s="24" t="s">
        <v>198</v>
      </c>
      <c r="Q69" s="24" t="s">
        <v>340</v>
      </c>
      <c r="R69" s="24" t="s">
        <v>138</v>
      </c>
      <c r="S69" s="24"/>
      <c r="T69" s="24"/>
      <c r="U69" s="24" t="s">
        <v>139</v>
      </c>
      <c r="V69" s="26">
        <v>18</v>
      </c>
      <c r="W69" s="26">
        <v>2</v>
      </c>
      <c r="X69" s="27" t="str">
        <f t="shared" si="2"/>
        <v>C</v>
      </c>
      <c r="Y69" s="25"/>
      <c r="Z69" s="28">
        <f t="shared" si="3"/>
        <v>18.000689999999999</v>
      </c>
    </row>
    <row r="70" spans="2:26" ht="58.15">
      <c r="B70" s="24" t="s">
        <v>549</v>
      </c>
      <c r="C70" s="24" t="s">
        <v>550</v>
      </c>
      <c r="D70" s="24" t="s">
        <v>258</v>
      </c>
      <c r="E70" s="24" t="s">
        <v>551</v>
      </c>
      <c r="F70" s="24" t="s">
        <v>551</v>
      </c>
      <c r="G70" s="24" t="s">
        <v>552</v>
      </c>
      <c r="H70" s="24" t="s">
        <v>269</v>
      </c>
      <c r="I70" s="24" t="s">
        <v>553</v>
      </c>
      <c r="J70" s="24" t="s">
        <v>554</v>
      </c>
      <c r="K70" s="24"/>
      <c r="L70" s="24" t="s">
        <v>338</v>
      </c>
      <c r="M70" s="24"/>
      <c r="N70" s="25" t="s">
        <v>339</v>
      </c>
      <c r="O70" s="25" t="s">
        <v>135</v>
      </c>
      <c r="P70" s="24" t="s">
        <v>198</v>
      </c>
      <c r="Q70" s="24" t="s">
        <v>340</v>
      </c>
      <c r="R70" s="24" t="s">
        <v>138</v>
      </c>
      <c r="S70" s="24"/>
      <c r="T70" s="24"/>
      <c r="U70" s="24" t="s">
        <v>139</v>
      </c>
      <c r="V70" s="26">
        <v>18</v>
      </c>
      <c r="W70" s="26">
        <v>2</v>
      </c>
      <c r="X70" s="27" t="str">
        <f t="shared" si="2"/>
        <v>C</v>
      </c>
      <c r="Y70" s="25"/>
      <c r="Z70" s="28">
        <f t="shared" si="3"/>
        <v>18.000699999999998</v>
      </c>
    </row>
    <row r="71" spans="2:26" ht="58.15">
      <c r="B71" s="24" t="s">
        <v>555</v>
      </c>
      <c r="C71" s="24" t="s">
        <v>556</v>
      </c>
      <c r="D71" s="24" t="s">
        <v>258</v>
      </c>
      <c r="E71" s="24" t="s">
        <v>557</v>
      </c>
      <c r="F71" s="24" t="s">
        <v>557</v>
      </c>
      <c r="G71" s="24" t="s">
        <v>558</v>
      </c>
      <c r="H71" s="24" t="s">
        <v>269</v>
      </c>
      <c r="I71" s="24" t="s">
        <v>559</v>
      </c>
      <c r="J71" s="24" t="s">
        <v>560</v>
      </c>
      <c r="K71" s="24"/>
      <c r="L71" s="24" t="s">
        <v>338</v>
      </c>
      <c r="M71" s="24"/>
      <c r="N71" s="25" t="s">
        <v>339</v>
      </c>
      <c r="O71" s="25" t="s">
        <v>135</v>
      </c>
      <c r="P71" s="24" t="s">
        <v>198</v>
      </c>
      <c r="Q71" s="24" t="s">
        <v>340</v>
      </c>
      <c r="R71" s="24" t="s">
        <v>138</v>
      </c>
      <c r="S71" s="24"/>
      <c r="T71" s="24"/>
      <c r="U71" s="24" t="s">
        <v>139</v>
      </c>
      <c r="V71" s="26">
        <v>18</v>
      </c>
      <c r="W71" s="26">
        <v>2</v>
      </c>
      <c r="X71" s="27" t="str">
        <f t="shared" si="2"/>
        <v>C</v>
      </c>
      <c r="Y71" s="25"/>
      <c r="Z71" s="28">
        <f t="shared" si="3"/>
        <v>18.000710000000002</v>
      </c>
    </row>
    <row r="72" spans="2:26" ht="58.15">
      <c r="B72" s="24" t="s">
        <v>561</v>
      </c>
      <c r="C72" s="24" t="s">
        <v>562</v>
      </c>
      <c r="D72" s="24" t="s">
        <v>258</v>
      </c>
      <c r="E72" s="24" t="s">
        <v>563</v>
      </c>
      <c r="F72" s="24" t="s">
        <v>563</v>
      </c>
      <c r="G72" s="24" t="s">
        <v>564</v>
      </c>
      <c r="H72" s="24" t="s">
        <v>269</v>
      </c>
      <c r="I72" s="24" t="s">
        <v>565</v>
      </c>
      <c r="J72" s="24" t="s">
        <v>566</v>
      </c>
      <c r="K72" s="24"/>
      <c r="L72" s="24" t="s">
        <v>338</v>
      </c>
      <c r="M72" s="24"/>
      <c r="N72" s="25" t="s">
        <v>339</v>
      </c>
      <c r="O72" s="25" t="s">
        <v>135</v>
      </c>
      <c r="P72" s="24" t="s">
        <v>198</v>
      </c>
      <c r="Q72" s="24" t="s">
        <v>340</v>
      </c>
      <c r="R72" s="24" t="s">
        <v>138</v>
      </c>
      <c r="S72" s="24"/>
      <c r="T72" s="24"/>
      <c r="U72" s="24" t="s">
        <v>139</v>
      </c>
      <c r="V72" s="26">
        <v>18</v>
      </c>
      <c r="W72" s="26">
        <v>2</v>
      </c>
      <c r="X72" s="27" t="str">
        <f t="shared" si="2"/>
        <v>C</v>
      </c>
      <c r="Y72" s="25"/>
      <c r="Z72" s="28">
        <f t="shared" si="3"/>
        <v>18.000720000000001</v>
      </c>
    </row>
    <row r="73" spans="2:26" ht="58.15">
      <c r="B73" s="24" t="s">
        <v>567</v>
      </c>
      <c r="C73" s="24" t="s">
        <v>568</v>
      </c>
      <c r="D73" s="24" t="s">
        <v>258</v>
      </c>
      <c r="E73" s="24" t="s">
        <v>569</v>
      </c>
      <c r="F73" s="24" t="s">
        <v>569</v>
      </c>
      <c r="G73" s="24" t="s">
        <v>570</v>
      </c>
      <c r="H73" s="24" t="s">
        <v>269</v>
      </c>
      <c r="I73" s="24" t="s">
        <v>571</v>
      </c>
      <c r="J73" s="24" t="s">
        <v>572</v>
      </c>
      <c r="K73" s="24"/>
      <c r="L73" s="24" t="s">
        <v>338</v>
      </c>
      <c r="M73" s="24"/>
      <c r="N73" s="25" t="s">
        <v>339</v>
      </c>
      <c r="O73" s="25" t="s">
        <v>135</v>
      </c>
      <c r="P73" s="24" t="s">
        <v>198</v>
      </c>
      <c r="Q73" s="24" t="s">
        <v>340</v>
      </c>
      <c r="R73" s="24" t="s">
        <v>138</v>
      </c>
      <c r="S73" s="24"/>
      <c r="T73" s="24"/>
      <c r="U73" s="24" t="s">
        <v>139</v>
      </c>
      <c r="V73" s="26">
        <v>18</v>
      </c>
      <c r="W73" s="26">
        <v>2</v>
      </c>
      <c r="X73" s="27" t="str">
        <f t="shared" si="2"/>
        <v>C</v>
      </c>
      <c r="Y73" s="25"/>
      <c r="Z73" s="28">
        <f t="shared" si="3"/>
        <v>18.000730000000001</v>
      </c>
    </row>
    <row r="74" spans="2:26" ht="58.15">
      <c r="B74" s="24" t="s">
        <v>573</v>
      </c>
      <c r="C74" s="24" t="s">
        <v>574</v>
      </c>
      <c r="D74" s="24" t="s">
        <v>258</v>
      </c>
      <c r="E74" s="24" t="s">
        <v>575</v>
      </c>
      <c r="F74" s="24" t="s">
        <v>575</v>
      </c>
      <c r="G74" s="24" t="s">
        <v>576</v>
      </c>
      <c r="H74" s="24" t="s">
        <v>269</v>
      </c>
      <c r="I74" s="24" t="s">
        <v>577</v>
      </c>
      <c r="J74" s="24" t="s">
        <v>578</v>
      </c>
      <c r="K74" s="24"/>
      <c r="L74" s="24" t="s">
        <v>338</v>
      </c>
      <c r="M74" s="24"/>
      <c r="N74" s="25" t="s">
        <v>339</v>
      </c>
      <c r="O74" s="25" t="s">
        <v>135</v>
      </c>
      <c r="P74" s="24" t="s">
        <v>198</v>
      </c>
      <c r="Q74" s="24" t="s">
        <v>340</v>
      </c>
      <c r="R74" s="24" t="s">
        <v>138</v>
      </c>
      <c r="S74" s="24"/>
      <c r="T74" s="24"/>
      <c r="U74" s="24" t="s">
        <v>139</v>
      </c>
      <c r="V74" s="26">
        <v>18</v>
      </c>
      <c r="W74" s="26">
        <v>2</v>
      </c>
      <c r="X74" s="27" t="str">
        <f t="shared" ref="X74:X105" si="4">IF(V74="","",IF(AND(V74&gt;=24,W74&gt;=2),"A",IF(V74&gt;=19,"B",IF(V74&gt;=14,"C","D"))))</f>
        <v>C</v>
      </c>
      <c r="Y74" s="25"/>
      <c r="Z74" s="28">
        <f t="shared" ref="Z74:Z105" si="5">IF(V74="",0,V74+ROW()/100000)</f>
        <v>18.00074</v>
      </c>
    </row>
    <row r="75" spans="2:26" ht="58.15">
      <c r="B75" s="24" t="s">
        <v>579</v>
      </c>
      <c r="C75" s="24" t="s">
        <v>580</v>
      </c>
      <c r="D75" s="24" t="s">
        <v>258</v>
      </c>
      <c r="E75" s="24" t="s">
        <v>581</v>
      </c>
      <c r="F75" s="24" t="s">
        <v>581</v>
      </c>
      <c r="G75" s="24" t="s">
        <v>582</v>
      </c>
      <c r="H75" s="24" t="s">
        <v>269</v>
      </c>
      <c r="I75" s="24" t="s">
        <v>583</v>
      </c>
      <c r="J75" s="24" t="s">
        <v>584</v>
      </c>
      <c r="K75" s="24"/>
      <c r="L75" s="24" t="s">
        <v>338</v>
      </c>
      <c r="M75" s="24"/>
      <c r="N75" s="25" t="s">
        <v>339</v>
      </c>
      <c r="O75" s="25" t="s">
        <v>135</v>
      </c>
      <c r="P75" s="24" t="s">
        <v>198</v>
      </c>
      <c r="Q75" s="24" t="s">
        <v>340</v>
      </c>
      <c r="R75" s="24" t="s">
        <v>138</v>
      </c>
      <c r="S75" s="24"/>
      <c r="T75" s="24"/>
      <c r="U75" s="24" t="s">
        <v>139</v>
      </c>
      <c r="V75" s="26">
        <v>18</v>
      </c>
      <c r="W75" s="26">
        <v>2</v>
      </c>
      <c r="X75" s="27" t="str">
        <f t="shared" si="4"/>
        <v>C</v>
      </c>
      <c r="Y75" s="25"/>
      <c r="Z75" s="28">
        <f t="shared" si="5"/>
        <v>18.00075</v>
      </c>
    </row>
    <row r="76" spans="2:26" ht="58.15">
      <c r="B76" s="24" t="s">
        <v>585</v>
      </c>
      <c r="C76" s="24" t="s">
        <v>586</v>
      </c>
      <c r="D76" s="24" t="s">
        <v>258</v>
      </c>
      <c r="E76" s="24" t="s">
        <v>587</v>
      </c>
      <c r="F76" s="24" t="s">
        <v>587</v>
      </c>
      <c r="G76" s="24" t="s">
        <v>588</v>
      </c>
      <c r="H76" s="24" t="s">
        <v>269</v>
      </c>
      <c r="I76" s="24" t="s">
        <v>589</v>
      </c>
      <c r="J76" s="24" t="s">
        <v>590</v>
      </c>
      <c r="K76" s="24"/>
      <c r="L76" s="24" t="s">
        <v>338</v>
      </c>
      <c r="M76" s="24"/>
      <c r="N76" s="25" t="s">
        <v>339</v>
      </c>
      <c r="O76" s="25" t="s">
        <v>135</v>
      </c>
      <c r="P76" s="24" t="s">
        <v>198</v>
      </c>
      <c r="Q76" s="24" t="s">
        <v>340</v>
      </c>
      <c r="R76" s="24" t="s">
        <v>138</v>
      </c>
      <c r="S76" s="24"/>
      <c r="T76" s="24"/>
      <c r="U76" s="24" t="s">
        <v>139</v>
      </c>
      <c r="V76" s="26">
        <v>18</v>
      </c>
      <c r="W76" s="26">
        <v>2</v>
      </c>
      <c r="X76" s="27" t="str">
        <f t="shared" si="4"/>
        <v>C</v>
      </c>
      <c r="Y76" s="25"/>
      <c r="Z76" s="28">
        <f t="shared" si="5"/>
        <v>18.00076</v>
      </c>
    </row>
    <row r="77" spans="2:26" ht="58.15">
      <c r="B77" s="24" t="s">
        <v>591</v>
      </c>
      <c r="C77" s="24" t="s">
        <v>592</v>
      </c>
      <c r="D77" s="24" t="s">
        <v>258</v>
      </c>
      <c r="E77" s="24" t="s">
        <v>593</v>
      </c>
      <c r="F77" s="24" t="s">
        <v>593</v>
      </c>
      <c r="G77" s="24" t="s">
        <v>594</v>
      </c>
      <c r="H77" s="24" t="s">
        <v>269</v>
      </c>
      <c r="I77" s="24" t="s">
        <v>595</v>
      </c>
      <c r="J77" s="24" t="s">
        <v>596</v>
      </c>
      <c r="K77" s="24"/>
      <c r="L77" s="24" t="s">
        <v>338</v>
      </c>
      <c r="M77" s="24"/>
      <c r="N77" s="25" t="s">
        <v>339</v>
      </c>
      <c r="O77" s="25" t="s">
        <v>135</v>
      </c>
      <c r="P77" s="24" t="s">
        <v>198</v>
      </c>
      <c r="Q77" s="24" t="s">
        <v>340</v>
      </c>
      <c r="R77" s="24" t="s">
        <v>138</v>
      </c>
      <c r="S77" s="24"/>
      <c r="T77" s="24"/>
      <c r="U77" s="24" t="s">
        <v>139</v>
      </c>
      <c r="V77" s="26">
        <v>18</v>
      </c>
      <c r="W77" s="26">
        <v>2</v>
      </c>
      <c r="X77" s="27" t="str">
        <f t="shared" si="4"/>
        <v>C</v>
      </c>
      <c r="Y77" s="25"/>
      <c r="Z77" s="28">
        <f t="shared" si="5"/>
        <v>18.000769999999999</v>
      </c>
    </row>
    <row r="78" spans="2:26" ht="58.15">
      <c r="B78" s="24" t="s">
        <v>597</v>
      </c>
      <c r="C78" s="24" t="s">
        <v>598</v>
      </c>
      <c r="D78" s="24" t="s">
        <v>258</v>
      </c>
      <c r="E78" s="24" t="s">
        <v>599</v>
      </c>
      <c r="F78" s="24" t="s">
        <v>599</v>
      </c>
      <c r="G78" s="24" t="s">
        <v>600</v>
      </c>
      <c r="H78" s="24" t="s">
        <v>269</v>
      </c>
      <c r="I78" s="24" t="s">
        <v>601</v>
      </c>
      <c r="J78" s="24" t="s">
        <v>602</v>
      </c>
      <c r="K78" s="24"/>
      <c r="L78" s="24" t="s">
        <v>338</v>
      </c>
      <c r="M78" s="24"/>
      <c r="N78" s="25" t="s">
        <v>339</v>
      </c>
      <c r="O78" s="25" t="s">
        <v>135</v>
      </c>
      <c r="P78" s="24" t="s">
        <v>198</v>
      </c>
      <c r="Q78" s="24" t="s">
        <v>340</v>
      </c>
      <c r="R78" s="24" t="s">
        <v>138</v>
      </c>
      <c r="S78" s="24"/>
      <c r="T78" s="24"/>
      <c r="U78" s="24" t="s">
        <v>139</v>
      </c>
      <c r="V78" s="26">
        <v>18</v>
      </c>
      <c r="W78" s="26">
        <v>2</v>
      </c>
      <c r="X78" s="27" t="str">
        <f t="shared" si="4"/>
        <v>C</v>
      </c>
      <c r="Y78" s="25"/>
      <c r="Z78" s="28">
        <f t="shared" si="5"/>
        <v>18.000779999999999</v>
      </c>
    </row>
    <row r="79" spans="2:26" ht="58.15">
      <c r="B79" s="24" t="s">
        <v>603</v>
      </c>
      <c r="C79" s="24" t="s">
        <v>604</v>
      </c>
      <c r="D79" s="24" t="s">
        <v>258</v>
      </c>
      <c r="E79" s="24" t="s">
        <v>605</v>
      </c>
      <c r="F79" s="24" t="s">
        <v>605</v>
      </c>
      <c r="G79" s="24" t="s">
        <v>606</v>
      </c>
      <c r="H79" s="24" t="s">
        <v>269</v>
      </c>
      <c r="I79" s="24" t="s">
        <v>607</v>
      </c>
      <c r="J79" s="24" t="s">
        <v>608</v>
      </c>
      <c r="K79" s="24"/>
      <c r="L79" s="24" t="s">
        <v>338</v>
      </c>
      <c r="M79" s="24"/>
      <c r="N79" s="25" t="s">
        <v>339</v>
      </c>
      <c r="O79" s="25" t="s">
        <v>135</v>
      </c>
      <c r="P79" s="24" t="s">
        <v>198</v>
      </c>
      <c r="Q79" s="24" t="s">
        <v>340</v>
      </c>
      <c r="R79" s="24" t="s">
        <v>138</v>
      </c>
      <c r="S79" s="24"/>
      <c r="T79" s="24"/>
      <c r="U79" s="24" t="s">
        <v>139</v>
      </c>
      <c r="V79" s="26">
        <v>18</v>
      </c>
      <c r="W79" s="26">
        <v>2</v>
      </c>
      <c r="X79" s="27" t="str">
        <f t="shared" si="4"/>
        <v>C</v>
      </c>
      <c r="Y79" s="25"/>
      <c r="Z79" s="28">
        <f t="shared" si="5"/>
        <v>18.000789999999999</v>
      </c>
    </row>
    <row r="80" spans="2:26" ht="46.5">
      <c r="B80" s="24" t="s">
        <v>609</v>
      </c>
      <c r="C80" s="24" t="s">
        <v>610</v>
      </c>
      <c r="D80" s="24" t="s">
        <v>287</v>
      </c>
      <c r="E80" s="24" t="s">
        <v>86</v>
      </c>
      <c r="F80" s="24" t="s">
        <v>86</v>
      </c>
      <c r="G80" s="24" t="s">
        <v>611</v>
      </c>
      <c r="H80" s="24" t="s">
        <v>195</v>
      </c>
      <c r="I80" s="24" t="s">
        <v>195</v>
      </c>
      <c r="J80" s="24" t="s">
        <v>612</v>
      </c>
      <c r="K80" s="24"/>
      <c r="L80" s="24" t="s">
        <v>613</v>
      </c>
      <c r="M80" s="24"/>
      <c r="N80" s="25" t="s">
        <v>614</v>
      </c>
      <c r="O80" s="25" t="s">
        <v>148</v>
      </c>
      <c r="P80" s="24" t="s">
        <v>136</v>
      </c>
      <c r="Q80" s="24" t="s">
        <v>615</v>
      </c>
      <c r="R80" s="24" t="s">
        <v>138</v>
      </c>
      <c r="S80" s="24"/>
      <c r="T80" s="24"/>
      <c r="U80" s="24" t="s">
        <v>139</v>
      </c>
      <c r="V80" s="26">
        <v>18</v>
      </c>
      <c r="W80" s="26">
        <v>2</v>
      </c>
      <c r="X80" s="27" t="str">
        <f t="shared" si="4"/>
        <v>C</v>
      </c>
      <c r="Y80" s="25"/>
      <c r="Z80" s="28">
        <f t="shared" si="5"/>
        <v>18.000800000000002</v>
      </c>
    </row>
    <row r="81" spans="2:26" ht="34.9">
      <c r="B81" s="24" t="s">
        <v>616</v>
      </c>
      <c r="C81" s="24" t="s">
        <v>617</v>
      </c>
      <c r="D81" s="24" t="s">
        <v>287</v>
      </c>
      <c r="E81" s="24" t="s">
        <v>91</v>
      </c>
      <c r="F81" s="24" t="s">
        <v>91</v>
      </c>
      <c r="G81" s="24" t="s">
        <v>618</v>
      </c>
      <c r="H81" s="24" t="s">
        <v>195</v>
      </c>
      <c r="I81" s="24" t="s">
        <v>195</v>
      </c>
      <c r="J81" s="24" t="s">
        <v>619</v>
      </c>
      <c r="K81" s="24"/>
      <c r="L81" s="24" t="s">
        <v>620</v>
      </c>
      <c r="M81" s="24"/>
      <c r="N81" s="25" t="s">
        <v>621</v>
      </c>
      <c r="O81" s="25" t="s">
        <v>148</v>
      </c>
      <c r="P81" s="24" t="s">
        <v>136</v>
      </c>
      <c r="Q81" s="24" t="s">
        <v>622</v>
      </c>
      <c r="R81" s="24" t="s">
        <v>138</v>
      </c>
      <c r="S81" s="24"/>
      <c r="T81" s="24"/>
      <c r="U81" s="24" t="s">
        <v>139</v>
      </c>
      <c r="V81" s="26">
        <v>15</v>
      </c>
      <c r="W81" s="26">
        <v>2</v>
      </c>
      <c r="X81" s="27" t="str">
        <f t="shared" si="4"/>
        <v>C</v>
      </c>
      <c r="Y81" s="25"/>
      <c r="Z81" s="28">
        <f t="shared" si="5"/>
        <v>15.00081</v>
      </c>
    </row>
    <row r="82" spans="2:26" ht="46.5">
      <c r="B82" s="24" t="s">
        <v>623</v>
      </c>
      <c r="C82" s="24" t="s">
        <v>624</v>
      </c>
      <c r="D82" s="24" t="s">
        <v>287</v>
      </c>
      <c r="E82" s="24" t="s">
        <v>625</v>
      </c>
      <c r="F82" s="24" t="s">
        <v>625</v>
      </c>
      <c r="G82" s="24" t="s">
        <v>626</v>
      </c>
      <c r="H82" s="24" t="s">
        <v>195</v>
      </c>
      <c r="I82" s="24" t="s">
        <v>195</v>
      </c>
      <c r="J82" s="24" t="s">
        <v>627</v>
      </c>
      <c r="K82" s="24"/>
      <c r="L82" s="24" t="s">
        <v>628</v>
      </c>
      <c r="M82" s="24"/>
      <c r="N82" s="25" t="s">
        <v>629</v>
      </c>
      <c r="O82" s="25" t="s">
        <v>148</v>
      </c>
      <c r="P82" s="24" t="s">
        <v>136</v>
      </c>
      <c r="Q82" s="24" t="s">
        <v>630</v>
      </c>
      <c r="R82" s="24" t="s">
        <v>138</v>
      </c>
      <c r="S82" s="24"/>
      <c r="T82" s="24"/>
      <c r="U82" s="24" t="s">
        <v>139</v>
      </c>
      <c r="V82" s="26">
        <v>18</v>
      </c>
      <c r="W82" s="26">
        <v>2</v>
      </c>
      <c r="X82" s="27" t="str">
        <f t="shared" si="4"/>
        <v>C</v>
      </c>
      <c r="Y82" s="25"/>
      <c r="Z82" s="28">
        <f t="shared" si="5"/>
        <v>18.000820000000001</v>
      </c>
    </row>
    <row r="83" spans="2:26" ht="34.9">
      <c r="B83" s="24" t="s">
        <v>631</v>
      </c>
      <c r="C83" s="24" t="s">
        <v>632</v>
      </c>
      <c r="D83" s="24" t="s">
        <v>287</v>
      </c>
      <c r="E83" s="24" t="s">
        <v>633</v>
      </c>
      <c r="F83" s="24" t="s">
        <v>633</v>
      </c>
      <c r="G83" s="24" t="s">
        <v>634</v>
      </c>
      <c r="H83" s="24" t="s">
        <v>195</v>
      </c>
      <c r="I83" s="24" t="s">
        <v>195</v>
      </c>
      <c r="J83" s="24" t="s">
        <v>635</v>
      </c>
      <c r="K83" s="24"/>
      <c r="L83" s="24" t="s">
        <v>636</v>
      </c>
      <c r="M83" s="24"/>
      <c r="N83" s="25" t="s">
        <v>637</v>
      </c>
      <c r="O83" s="25" t="s">
        <v>135</v>
      </c>
      <c r="P83" s="24" t="s">
        <v>136</v>
      </c>
      <c r="Q83" s="24" t="s">
        <v>638</v>
      </c>
      <c r="R83" s="24" t="s">
        <v>138</v>
      </c>
      <c r="S83" s="24"/>
      <c r="T83" s="24"/>
      <c r="U83" s="24" t="s">
        <v>139</v>
      </c>
      <c r="V83" s="26">
        <v>15</v>
      </c>
      <c r="W83" s="26">
        <v>2</v>
      </c>
      <c r="X83" s="27" t="str">
        <f t="shared" si="4"/>
        <v>C</v>
      </c>
      <c r="Y83" s="25"/>
      <c r="Z83" s="28">
        <f t="shared" si="5"/>
        <v>15.000830000000001</v>
      </c>
    </row>
    <row r="84" spans="2:26" ht="34.9">
      <c r="B84" s="24" t="s">
        <v>639</v>
      </c>
      <c r="C84" s="24" t="s">
        <v>640</v>
      </c>
      <c r="D84" s="24" t="s">
        <v>287</v>
      </c>
      <c r="E84" s="24" t="s">
        <v>641</v>
      </c>
      <c r="F84" s="24" t="s">
        <v>641</v>
      </c>
      <c r="G84" s="24" t="s">
        <v>642</v>
      </c>
      <c r="H84" s="24" t="s">
        <v>195</v>
      </c>
      <c r="I84" s="24" t="s">
        <v>195</v>
      </c>
      <c r="J84" s="24" t="s">
        <v>643</v>
      </c>
      <c r="K84" s="24"/>
      <c r="L84" s="24" t="s">
        <v>644</v>
      </c>
      <c r="M84" s="24"/>
      <c r="N84" s="25" t="s">
        <v>645</v>
      </c>
      <c r="O84" s="25" t="s">
        <v>646</v>
      </c>
      <c r="P84" s="24" t="s">
        <v>198</v>
      </c>
      <c r="Q84" s="24" t="s">
        <v>622</v>
      </c>
      <c r="R84" s="24" t="s">
        <v>138</v>
      </c>
      <c r="S84" s="24"/>
      <c r="T84" s="24"/>
      <c r="U84" s="24" t="s">
        <v>139</v>
      </c>
      <c r="V84" s="26">
        <v>15</v>
      </c>
      <c r="W84" s="26">
        <v>2</v>
      </c>
      <c r="X84" s="27" t="str">
        <f t="shared" si="4"/>
        <v>C</v>
      </c>
      <c r="Y84" s="25"/>
      <c r="Z84" s="28">
        <f t="shared" si="5"/>
        <v>15.00084</v>
      </c>
    </row>
    <row r="85" spans="2:26" ht="46.5">
      <c r="B85" s="24" t="s">
        <v>647</v>
      </c>
      <c r="C85" s="24" t="s">
        <v>648</v>
      </c>
      <c r="D85" s="24" t="s">
        <v>287</v>
      </c>
      <c r="E85" s="24" t="s">
        <v>649</v>
      </c>
      <c r="F85" s="24" t="s">
        <v>649</v>
      </c>
      <c r="G85" s="24" t="s">
        <v>650</v>
      </c>
      <c r="H85" s="24" t="s">
        <v>195</v>
      </c>
      <c r="I85" s="24" t="s">
        <v>195</v>
      </c>
      <c r="J85" s="24" t="s">
        <v>651</v>
      </c>
      <c r="K85" s="24"/>
      <c r="L85" s="24" t="s">
        <v>652</v>
      </c>
      <c r="M85" s="24"/>
      <c r="N85" s="25" t="s">
        <v>653</v>
      </c>
      <c r="O85" s="25" t="s">
        <v>148</v>
      </c>
      <c r="P85" s="24" t="s">
        <v>198</v>
      </c>
      <c r="Q85" s="24" t="s">
        <v>654</v>
      </c>
      <c r="R85" s="24" t="s">
        <v>138</v>
      </c>
      <c r="S85" s="24"/>
      <c r="T85" s="24"/>
      <c r="U85" s="24" t="s">
        <v>139</v>
      </c>
      <c r="V85" s="26">
        <v>20</v>
      </c>
      <c r="W85" s="26">
        <v>2</v>
      </c>
      <c r="X85" s="27" t="str">
        <f t="shared" si="4"/>
        <v>B</v>
      </c>
      <c r="Y85" s="25"/>
      <c r="Z85" s="28">
        <f t="shared" si="5"/>
        <v>20.00085</v>
      </c>
    </row>
    <row r="86" spans="2:26" ht="46.5">
      <c r="B86" s="24" t="s">
        <v>655</v>
      </c>
      <c r="C86" s="24" t="s">
        <v>656</v>
      </c>
      <c r="D86" s="24" t="s">
        <v>287</v>
      </c>
      <c r="E86" s="24" t="s">
        <v>657</v>
      </c>
      <c r="F86" s="24" t="s">
        <v>657</v>
      </c>
      <c r="G86" s="24" t="s">
        <v>658</v>
      </c>
      <c r="H86" s="24" t="s">
        <v>195</v>
      </c>
      <c r="I86" s="24" t="s">
        <v>195</v>
      </c>
      <c r="J86" s="24" t="s">
        <v>659</v>
      </c>
      <c r="K86" s="24"/>
      <c r="L86" s="24" t="s">
        <v>652</v>
      </c>
      <c r="M86" s="24"/>
      <c r="N86" s="25" t="s">
        <v>660</v>
      </c>
      <c r="O86" s="25" t="s">
        <v>148</v>
      </c>
      <c r="P86" s="24" t="s">
        <v>136</v>
      </c>
      <c r="Q86" s="24" t="s">
        <v>661</v>
      </c>
      <c r="R86" s="24" t="s">
        <v>138</v>
      </c>
      <c r="S86" s="24"/>
      <c r="T86" s="24"/>
      <c r="U86" s="24" t="s">
        <v>139</v>
      </c>
      <c r="V86" s="26">
        <v>25</v>
      </c>
      <c r="W86" s="26">
        <v>2</v>
      </c>
      <c r="X86" s="27" t="str">
        <f t="shared" si="4"/>
        <v>A</v>
      </c>
      <c r="Y86" s="25"/>
      <c r="Z86" s="28">
        <f t="shared" si="5"/>
        <v>25.000859999999999</v>
      </c>
    </row>
    <row r="87" spans="2:26" ht="46.5">
      <c r="B87" s="24" t="s">
        <v>662</v>
      </c>
      <c r="C87" s="24" t="s">
        <v>663</v>
      </c>
      <c r="D87" s="24" t="s">
        <v>287</v>
      </c>
      <c r="E87" s="24" t="s">
        <v>86</v>
      </c>
      <c r="F87" s="24" t="s">
        <v>86</v>
      </c>
      <c r="G87" s="24" t="s">
        <v>664</v>
      </c>
      <c r="H87" s="24" t="s">
        <v>195</v>
      </c>
      <c r="I87" s="24" t="s">
        <v>195</v>
      </c>
      <c r="J87" s="24" t="s">
        <v>195</v>
      </c>
      <c r="K87" s="24"/>
      <c r="L87" s="24" t="s">
        <v>613</v>
      </c>
      <c r="M87" s="24"/>
      <c r="N87" s="25" t="s">
        <v>665</v>
      </c>
      <c r="O87" s="25" t="s">
        <v>274</v>
      </c>
      <c r="P87" s="24" t="s">
        <v>198</v>
      </c>
      <c r="Q87" s="24" t="s">
        <v>661</v>
      </c>
      <c r="R87" s="24" t="s">
        <v>138</v>
      </c>
      <c r="S87" s="24"/>
      <c r="T87" s="24"/>
      <c r="U87" s="24" t="s">
        <v>139</v>
      </c>
      <c r="V87" s="26">
        <v>25</v>
      </c>
      <c r="W87" s="26">
        <v>2</v>
      </c>
      <c r="X87" s="27" t="str">
        <f t="shared" si="4"/>
        <v>A</v>
      </c>
      <c r="Y87" s="25"/>
      <c r="Z87" s="28">
        <f t="shared" si="5"/>
        <v>25.000869999999999</v>
      </c>
    </row>
    <row r="88" spans="2:26" ht="46.5">
      <c r="B88" s="24" t="s">
        <v>666</v>
      </c>
      <c r="C88" s="24" t="s">
        <v>667</v>
      </c>
      <c r="D88" s="24" t="s">
        <v>287</v>
      </c>
      <c r="E88" s="24" t="s">
        <v>668</v>
      </c>
      <c r="F88" s="24" t="s">
        <v>668</v>
      </c>
      <c r="G88" s="24" t="s">
        <v>669</v>
      </c>
      <c r="H88" s="24" t="s">
        <v>195</v>
      </c>
      <c r="I88" s="24" t="s">
        <v>195</v>
      </c>
      <c r="J88" s="24" t="s">
        <v>670</v>
      </c>
      <c r="K88" s="24"/>
      <c r="L88" s="24" t="s">
        <v>671</v>
      </c>
      <c r="M88" s="24"/>
      <c r="N88" s="25" t="s">
        <v>672</v>
      </c>
      <c r="O88" s="25" t="s">
        <v>673</v>
      </c>
      <c r="P88" s="24" t="s">
        <v>198</v>
      </c>
      <c r="Q88" s="24" t="s">
        <v>674</v>
      </c>
      <c r="R88" s="24" t="s">
        <v>138</v>
      </c>
      <c r="S88" s="24"/>
      <c r="T88" s="24"/>
      <c r="U88" s="24" t="s">
        <v>139</v>
      </c>
      <c r="V88" s="26">
        <v>14</v>
      </c>
      <c r="W88" s="26">
        <v>2</v>
      </c>
      <c r="X88" s="27" t="str">
        <f t="shared" si="4"/>
        <v>C</v>
      </c>
      <c r="Y88" s="25"/>
      <c r="Z88" s="28">
        <f t="shared" si="5"/>
        <v>14.00088</v>
      </c>
    </row>
    <row r="89" spans="2:26" ht="46.5">
      <c r="B89" s="24" t="s">
        <v>675</v>
      </c>
      <c r="C89" s="24" t="s">
        <v>676</v>
      </c>
      <c r="D89" s="24" t="s">
        <v>287</v>
      </c>
      <c r="E89" s="24" t="s">
        <v>677</v>
      </c>
      <c r="F89" s="24" t="s">
        <v>677</v>
      </c>
      <c r="G89" s="24" t="s">
        <v>678</v>
      </c>
      <c r="H89" s="24" t="s">
        <v>195</v>
      </c>
      <c r="I89" s="24" t="s">
        <v>195</v>
      </c>
      <c r="J89" s="24" t="s">
        <v>679</v>
      </c>
      <c r="K89" s="24"/>
      <c r="L89" s="24" t="s">
        <v>671</v>
      </c>
      <c r="M89" s="24"/>
      <c r="N89" s="25" t="s">
        <v>680</v>
      </c>
      <c r="O89" s="25" t="s">
        <v>673</v>
      </c>
      <c r="P89" s="24" t="s">
        <v>198</v>
      </c>
      <c r="Q89" s="24" t="s">
        <v>681</v>
      </c>
      <c r="R89" s="24" t="s">
        <v>138</v>
      </c>
      <c r="S89" s="24"/>
      <c r="T89" s="24"/>
      <c r="U89" s="24" t="s">
        <v>139</v>
      </c>
      <c r="V89" s="26">
        <v>14</v>
      </c>
      <c r="W89" s="26">
        <v>2</v>
      </c>
      <c r="X89" s="27" t="str">
        <f t="shared" si="4"/>
        <v>C</v>
      </c>
      <c r="Y89" s="25"/>
      <c r="Z89" s="28">
        <f t="shared" si="5"/>
        <v>14.00089</v>
      </c>
    </row>
    <row r="90" spans="2:26" ht="46.5">
      <c r="B90" s="24" t="s">
        <v>682</v>
      </c>
      <c r="C90" s="24" t="s">
        <v>683</v>
      </c>
      <c r="D90" s="24" t="s">
        <v>287</v>
      </c>
      <c r="E90" s="24" t="s">
        <v>86</v>
      </c>
      <c r="F90" s="24" t="s">
        <v>86</v>
      </c>
      <c r="G90" s="24" t="s">
        <v>86</v>
      </c>
      <c r="H90" s="24" t="s">
        <v>195</v>
      </c>
      <c r="I90" s="24" t="s">
        <v>195</v>
      </c>
      <c r="J90" s="24" t="s">
        <v>684</v>
      </c>
      <c r="K90" s="24"/>
      <c r="L90" s="24" t="s">
        <v>671</v>
      </c>
      <c r="M90" s="24"/>
      <c r="N90" s="25" t="s">
        <v>672</v>
      </c>
      <c r="O90" s="25" t="s">
        <v>673</v>
      </c>
      <c r="P90" s="24" t="s">
        <v>198</v>
      </c>
      <c r="Q90" s="24" t="s">
        <v>685</v>
      </c>
      <c r="R90" s="24" t="s">
        <v>138</v>
      </c>
      <c r="S90" s="24"/>
      <c r="T90" s="24"/>
      <c r="U90" s="24" t="s">
        <v>139</v>
      </c>
      <c r="V90" s="26">
        <v>14</v>
      </c>
      <c r="W90" s="26">
        <v>2</v>
      </c>
      <c r="X90" s="27" t="str">
        <f t="shared" si="4"/>
        <v>C</v>
      </c>
      <c r="Y90" s="25"/>
      <c r="Z90" s="28">
        <f t="shared" si="5"/>
        <v>14.0009</v>
      </c>
    </row>
    <row r="91" spans="2:26" ht="46.5">
      <c r="B91" s="24" t="s">
        <v>686</v>
      </c>
      <c r="C91" s="24" t="s">
        <v>687</v>
      </c>
      <c r="D91" s="24" t="s">
        <v>287</v>
      </c>
      <c r="E91" s="24" t="s">
        <v>412</v>
      </c>
      <c r="F91" s="24" t="s">
        <v>412</v>
      </c>
      <c r="G91" s="24" t="s">
        <v>688</v>
      </c>
      <c r="H91" s="24" t="s">
        <v>195</v>
      </c>
      <c r="I91" s="24" t="s">
        <v>195</v>
      </c>
      <c r="J91" s="24" t="s">
        <v>689</v>
      </c>
      <c r="K91" s="24"/>
      <c r="L91" s="24" t="s">
        <v>690</v>
      </c>
      <c r="M91" s="24"/>
      <c r="N91" s="25" t="s">
        <v>691</v>
      </c>
      <c r="O91" s="25" t="s">
        <v>274</v>
      </c>
      <c r="P91" s="24" t="s">
        <v>198</v>
      </c>
      <c r="Q91" s="24" t="s">
        <v>692</v>
      </c>
      <c r="R91" s="24" t="s">
        <v>138</v>
      </c>
      <c r="S91" s="24"/>
      <c r="T91" s="24"/>
      <c r="U91" s="24" t="s">
        <v>139</v>
      </c>
      <c r="V91" s="26">
        <v>22</v>
      </c>
      <c r="W91" s="26">
        <v>2</v>
      </c>
      <c r="X91" s="27" t="str">
        <f t="shared" si="4"/>
        <v>B</v>
      </c>
      <c r="Y91" s="25"/>
      <c r="Z91" s="28">
        <f t="shared" si="5"/>
        <v>22.000910000000001</v>
      </c>
    </row>
    <row r="92" spans="2:26" ht="46.5">
      <c r="B92" s="24" t="s">
        <v>693</v>
      </c>
      <c r="C92" s="24" t="s">
        <v>694</v>
      </c>
      <c r="D92" s="24" t="s">
        <v>296</v>
      </c>
      <c r="E92" s="24" t="s">
        <v>424</v>
      </c>
      <c r="F92" s="24" t="s">
        <v>424</v>
      </c>
      <c r="G92" s="24" t="s">
        <v>695</v>
      </c>
      <c r="H92" s="24" t="s">
        <v>195</v>
      </c>
      <c r="I92" s="24" t="s">
        <v>195</v>
      </c>
      <c r="J92" s="24" t="s">
        <v>696</v>
      </c>
      <c r="K92" s="24"/>
      <c r="L92" s="24" t="s">
        <v>697</v>
      </c>
      <c r="M92" s="24"/>
      <c r="N92" s="25" t="s">
        <v>698</v>
      </c>
      <c r="O92" s="25" t="s">
        <v>699</v>
      </c>
      <c r="P92" s="24" t="s">
        <v>136</v>
      </c>
      <c r="Q92" s="24" t="s">
        <v>700</v>
      </c>
      <c r="R92" s="24" t="s">
        <v>138</v>
      </c>
      <c r="S92" s="24"/>
      <c r="T92" s="24"/>
      <c r="U92" s="24" t="s">
        <v>139</v>
      </c>
      <c r="V92" s="26">
        <v>16</v>
      </c>
      <c r="W92" s="26">
        <v>2</v>
      </c>
      <c r="X92" s="27" t="str">
        <f t="shared" si="4"/>
        <v>C</v>
      </c>
      <c r="Y92" s="25"/>
      <c r="Z92" s="28">
        <f t="shared" si="5"/>
        <v>16.000920000000001</v>
      </c>
    </row>
    <row r="93" spans="2:26" ht="34.9">
      <c r="B93" s="24" t="s">
        <v>701</v>
      </c>
      <c r="C93" s="24" t="s">
        <v>702</v>
      </c>
      <c r="D93" s="24" t="s">
        <v>296</v>
      </c>
      <c r="E93" s="24" t="s">
        <v>91</v>
      </c>
      <c r="F93" s="24" t="s">
        <v>91</v>
      </c>
      <c r="G93" s="24" t="s">
        <v>703</v>
      </c>
      <c r="H93" s="24" t="s">
        <v>195</v>
      </c>
      <c r="I93" s="24" t="s">
        <v>195</v>
      </c>
      <c r="J93" s="24" t="s">
        <v>704</v>
      </c>
      <c r="K93" s="24"/>
      <c r="L93" s="24" t="s">
        <v>705</v>
      </c>
      <c r="M93" s="24"/>
      <c r="N93" s="25" t="s">
        <v>706</v>
      </c>
      <c r="O93" s="25" t="s">
        <v>699</v>
      </c>
      <c r="P93" s="24" t="s">
        <v>136</v>
      </c>
      <c r="Q93" s="24" t="s">
        <v>707</v>
      </c>
      <c r="R93" s="24" t="s">
        <v>138</v>
      </c>
      <c r="S93" s="24"/>
      <c r="T93" s="24"/>
      <c r="U93" s="24" t="s">
        <v>139</v>
      </c>
      <c r="V93" s="26">
        <v>16</v>
      </c>
      <c r="W93" s="26">
        <v>2</v>
      </c>
      <c r="X93" s="27" t="str">
        <f t="shared" si="4"/>
        <v>C</v>
      </c>
      <c r="Y93" s="25"/>
      <c r="Z93" s="28">
        <f t="shared" si="5"/>
        <v>16.00093</v>
      </c>
    </row>
    <row r="94" spans="2:26" ht="46.5">
      <c r="B94" s="24" t="s">
        <v>708</v>
      </c>
      <c r="C94" s="24" t="s">
        <v>709</v>
      </c>
      <c r="D94" s="24" t="s">
        <v>296</v>
      </c>
      <c r="E94" s="24" t="s">
        <v>90</v>
      </c>
      <c r="F94" s="24" t="s">
        <v>90</v>
      </c>
      <c r="G94" s="24" t="s">
        <v>710</v>
      </c>
      <c r="H94" s="24" t="s">
        <v>195</v>
      </c>
      <c r="I94" s="24" t="s">
        <v>195</v>
      </c>
      <c r="J94" s="24" t="s">
        <v>711</v>
      </c>
      <c r="K94" s="24"/>
      <c r="L94" s="24" t="s">
        <v>712</v>
      </c>
      <c r="M94" s="24"/>
      <c r="N94" s="25" t="s">
        <v>713</v>
      </c>
      <c r="O94" s="25" t="s">
        <v>699</v>
      </c>
      <c r="P94" s="24" t="s">
        <v>136</v>
      </c>
      <c r="Q94" s="24" t="s">
        <v>707</v>
      </c>
      <c r="R94" s="24" t="s">
        <v>138</v>
      </c>
      <c r="S94" s="24"/>
      <c r="T94" s="24"/>
      <c r="U94" s="24" t="s">
        <v>139</v>
      </c>
      <c r="V94" s="26">
        <v>16</v>
      </c>
      <c r="W94" s="26">
        <v>2</v>
      </c>
      <c r="X94" s="27" t="str">
        <f t="shared" si="4"/>
        <v>C</v>
      </c>
      <c r="Y94" s="25"/>
      <c r="Z94" s="28">
        <f t="shared" si="5"/>
        <v>16.00094</v>
      </c>
    </row>
    <row r="95" spans="2:26" ht="46.5">
      <c r="B95" s="24" t="s">
        <v>714</v>
      </c>
      <c r="C95" s="24" t="s">
        <v>715</v>
      </c>
      <c r="D95" s="24" t="s">
        <v>296</v>
      </c>
      <c r="E95" s="24" t="s">
        <v>376</v>
      </c>
      <c r="F95" s="24" t="s">
        <v>376</v>
      </c>
      <c r="G95" s="24" t="s">
        <v>716</v>
      </c>
      <c r="H95" s="24" t="s">
        <v>195</v>
      </c>
      <c r="I95" s="24" t="s">
        <v>195</v>
      </c>
      <c r="J95" s="24" t="s">
        <v>717</v>
      </c>
      <c r="K95" s="24"/>
      <c r="L95" s="24" t="s">
        <v>718</v>
      </c>
      <c r="M95" s="24"/>
      <c r="N95" s="25" t="s">
        <v>719</v>
      </c>
      <c r="O95" s="25" t="s">
        <v>699</v>
      </c>
      <c r="P95" s="24" t="s">
        <v>136</v>
      </c>
      <c r="Q95" s="24" t="s">
        <v>720</v>
      </c>
      <c r="R95" s="24" t="s">
        <v>138</v>
      </c>
      <c r="S95" s="24"/>
      <c r="T95" s="24"/>
      <c r="U95" s="24" t="s">
        <v>139</v>
      </c>
      <c r="V95" s="26">
        <v>19</v>
      </c>
      <c r="W95" s="26">
        <v>2</v>
      </c>
      <c r="X95" s="27" t="str">
        <f t="shared" si="4"/>
        <v>B</v>
      </c>
      <c r="Y95" s="25"/>
      <c r="Z95" s="28">
        <f t="shared" si="5"/>
        <v>19.00095</v>
      </c>
    </row>
    <row r="96" spans="2:26" ht="34.9">
      <c r="B96" s="24" t="s">
        <v>721</v>
      </c>
      <c r="C96" s="24" t="s">
        <v>722</v>
      </c>
      <c r="D96" s="24" t="s">
        <v>296</v>
      </c>
      <c r="E96" s="24" t="s">
        <v>90</v>
      </c>
      <c r="F96" s="24" t="s">
        <v>90</v>
      </c>
      <c r="G96" s="24" t="s">
        <v>723</v>
      </c>
      <c r="H96" s="24" t="s">
        <v>195</v>
      </c>
      <c r="I96" s="24" t="s">
        <v>195</v>
      </c>
      <c r="J96" s="24" t="s">
        <v>724</v>
      </c>
      <c r="K96" s="24"/>
      <c r="L96" s="24" t="s">
        <v>697</v>
      </c>
      <c r="M96" s="24"/>
      <c r="N96" s="25" t="s">
        <v>725</v>
      </c>
      <c r="O96" s="25" t="s">
        <v>699</v>
      </c>
      <c r="P96" s="24" t="s">
        <v>136</v>
      </c>
      <c r="Q96" s="24" t="s">
        <v>726</v>
      </c>
      <c r="R96" s="24" t="s">
        <v>138</v>
      </c>
      <c r="S96" s="24"/>
      <c r="T96" s="24"/>
      <c r="U96" s="24" t="s">
        <v>139</v>
      </c>
      <c r="V96" s="26">
        <v>16</v>
      </c>
      <c r="W96" s="26">
        <v>2</v>
      </c>
      <c r="X96" s="27" t="str">
        <f t="shared" si="4"/>
        <v>C</v>
      </c>
      <c r="Y96" s="25"/>
      <c r="Z96" s="28">
        <f t="shared" si="5"/>
        <v>16.000959999999999</v>
      </c>
    </row>
    <row r="97" spans="2:26" ht="34.9">
      <c r="B97" s="24" t="s">
        <v>727</v>
      </c>
      <c r="C97" s="24" t="s">
        <v>728</v>
      </c>
      <c r="D97" s="24" t="s">
        <v>296</v>
      </c>
      <c r="E97" s="24" t="s">
        <v>581</v>
      </c>
      <c r="F97" s="24" t="s">
        <v>581</v>
      </c>
      <c r="G97" s="24" t="s">
        <v>729</v>
      </c>
      <c r="H97" s="24" t="s">
        <v>195</v>
      </c>
      <c r="I97" s="24" t="s">
        <v>195</v>
      </c>
      <c r="J97" s="24" t="s">
        <v>730</v>
      </c>
      <c r="K97" s="24"/>
      <c r="L97" s="24" t="s">
        <v>731</v>
      </c>
      <c r="M97" s="24"/>
      <c r="N97" s="25" t="s">
        <v>732</v>
      </c>
      <c r="O97" s="25" t="s">
        <v>733</v>
      </c>
      <c r="P97" s="24" t="s">
        <v>198</v>
      </c>
      <c r="Q97" s="24" t="s">
        <v>734</v>
      </c>
      <c r="R97" s="24" t="s">
        <v>138</v>
      </c>
      <c r="S97" s="24"/>
      <c r="T97" s="24"/>
      <c r="U97" s="24" t="s">
        <v>139</v>
      </c>
      <c r="V97" s="26">
        <v>16</v>
      </c>
      <c r="W97" s="26">
        <v>2</v>
      </c>
      <c r="X97" s="27" t="str">
        <f t="shared" si="4"/>
        <v>C</v>
      </c>
      <c r="Y97" s="25"/>
      <c r="Z97" s="28">
        <f t="shared" si="5"/>
        <v>16.000969999999999</v>
      </c>
    </row>
    <row r="98" spans="2:26" ht="46.5">
      <c r="B98" s="24" t="s">
        <v>735</v>
      </c>
      <c r="C98" s="24" t="s">
        <v>736</v>
      </c>
      <c r="D98" s="24" t="s">
        <v>296</v>
      </c>
      <c r="E98" s="24" t="s">
        <v>737</v>
      </c>
      <c r="F98" s="24" t="s">
        <v>737</v>
      </c>
      <c r="G98" s="24" t="s">
        <v>738</v>
      </c>
      <c r="H98" s="24" t="s">
        <v>195</v>
      </c>
      <c r="I98" s="24" t="s">
        <v>195</v>
      </c>
      <c r="J98" s="24" t="s">
        <v>739</v>
      </c>
      <c r="K98" s="24"/>
      <c r="L98" s="24" t="s">
        <v>740</v>
      </c>
      <c r="M98" s="24"/>
      <c r="N98" s="25" t="s">
        <v>741</v>
      </c>
      <c r="O98" s="25" t="s">
        <v>673</v>
      </c>
      <c r="P98" s="24" t="s">
        <v>198</v>
      </c>
      <c r="Q98" s="24" t="s">
        <v>742</v>
      </c>
      <c r="R98" s="24" t="s">
        <v>138</v>
      </c>
      <c r="S98" s="24"/>
      <c r="T98" s="24"/>
      <c r="U98" s="24" t="s">
        <v>139</v>
      </c>
      <c r="V98" s="26">
        <v>18</v>
      </c>
      <c r="W98" s="26">
        <v>2</v>
      </c>
      <c r="X98" s="27" t="str">
        <f t="shared" si="4"/>
        <v>C</v>
      </c>
      <c r="Y98" s="25"/>
      <c r="Z98" s="28">
        <f t="shared" si="5"/>
        <v>18.000979999999998</v>
      </c>
    </row>
    <row r="99" spans="2:26" ht="46.5">
      <c r="B99" s="24" t="s">
        <v>743</v>
      </c>
      <c r="C99" s="24" t="s">
        <v>744</v>
      </c>
      <c r="D99" s="24" t="s">
        <v>296</v>
      </c>
      <c r="E99" s="24" t="s">
        <v>90</v>
      </c>
      <c r="F99" s="24" t="s">
        <v>90</v>
      </c>
      <c r="G99" s="24" t="s">
        <v>745</v>
      </c>
      <c r="H99" s="24" t="s">
        <v>195</v>
      </c>
      <c r="I99" s="24" t="s">
        <v>195</v>
      </c>
      <c r="J99" s="24" t="s">
        <v>746</v>
      </c>
      <c r="K99" s="24"/>
      <c r="L99" s="24" t="s">
        <v>740</v>
      </c>
      <c r="M99" s="24"/>
      <c r="N99" s="25" t="s">
        <v>747</v>
      </c>
      <c r="O99" s="25" t="s">
        <v>673</v>
      </c>
      <c r="P99" s="24" t="s">
        <v>198</v>
      </c>
      <c r="Q99" s="24" t="s">
        <v>748</v>
      </c>
      <c r="R99" s="24" t="s">
        <v>138</v>
      </c>
      <c r="S99" s="24"/>
      <c r="T99" s="24"/>
      <c r="U99" s="24" t="s">
        <v>139</v>
      </c>
      <c r="V99" s="26">
        <v>18</v>
      </c>
      <c r="W99" s="26">
        <v>2</v>
      </c>
      <c r="X99" s="27" t="str">
        <f t="shared" si="4"/>
        <v>C</v>
      </c>
      <c r="Y99" s="25"/>
      <c r="Z99" s="28">
        <f t="shared" si="5"/>
        <v>18.000990000000002</v>
      </c>
    </row>
    <row r="100" spans="2:26" ht="34.9">
      <c r="B100" s="24" t="s">
        <v>749</v>
      </c>
      <c r="C100" s="24" t="s">
        <v>750</v>
      </c>
      <c r="D100" s="24" t="s">
        <v>296</v>
      </c>
      <c r="E100" s="24" t="s">
        <v>400</v>
      </c>
      <c r="F100" s="24" t="s">
        <v>400</v>
      </c>
      <c r="G100" s="24" t="s">
        <v>751</v>
      </c>
      <c r="H100" s="24" t="s">
        <v>195</v>
      </c>
      <c r="I100" s="24" t="s">
        <v>195</v>
      </c>
      <c r="J100" s="24" t="s">
        <v>752</v>
      </c>
      <c r="K100" s="24"/>
      <c r="L100" s="24" t="s">
        <v>753</v>
      </c>
      <c r="M100" s="24"/>
      <c r="N100" s="25" t="s">
        <v>754</v>
      </c>
      <c r="O100" s="25" t="s">
        <v>673</v>
      </c>
      <c r="P100" s="24" t="s">
        <v>198</v>
      </c>
      <c r="Q100" s="24" t="s">
        <v>755</v>
      </c>
      <c r="R100" s="24" t="s">
        <v>138</v>
      </c>
      <c r="S100" s="24"/>
      <c r="T100" s="24"/>
      <c r="U100" s="24" t="s">
        <v>139</v>
      </c>
      <c r="V100" s="26">
        <v>18</v>
      </c>
      <c r="W100" s="26">
        <v>2</v>
      </c>
      <c r="X100" s="27" t="str">
        <f t="shared" si="4"/>
        <v>C</v>
      </c>
      <c r="Y100" s="25"/>
      <c r="Z100" s="28">
        <f t="shared" si="5"/>
        <v>18.001000000000001</v>
      </c>
    </row>
    <row r="101" spans="2:26" ht="58.15">
      <c r="B101" s="24" t="s">
        <v>756</v>
      </c>
      <c r="C101" s="24" t="s">
        <v>757</v>
      </c>
      <c r="D101" s="24" t="s">
        <v>296</v>
      </c>
      <c r="E101" s="24" t="s">
        <v>90</v>
      </c>
      <c r="F101" s="24" t="s">
        <v>90</v>
      </c>
      <c r="G101" s="24" t="s">
        <v>90</v>
      </c>
      <c r="H101" s="24" t="s">
        <v>195</v>
      </c>
      <c r="I101" s="24" t="s">
        <v>195</v>
      </c>
      <c r="J101" s="24" t="s">
        <v>758</v>
      </c>
      <c r="K101" s="24"/>
      <c r="L101" s="24" t="s">
        <v>759</v>
      </c>
      <c r="M101" s="24"/>
      <c r="N101" s="25" t="s">
        <v>760</v>
      </c>
      <c r="O101" s="25" t="s">
        <v>761</v>
      </c>
      <c r="P101" s="24" t="s">
        <v>136</v>
      </c>
      <c r="Q101" s="24" t="s">
        <v>762</v>
      </c>
      <c r="R101" s="24" t="s">
        <v>138</v>
      </c>
      <c r="S101" s="24"/>
      <c r="T101" s="24"/>
      <c r="U101" s="24" t="s">
        <v>139</v>
      </c>
      <c r="V101" s="26">
        <v>24</v>
      </c>
      <c r="W101" s="26">
        <v>2</v>
      </c>
      <c r="X101" s="27" t="str">
        <f t="shared" si="4"/>
        <v>A</v>
      </c>
      <c r="Y101" s="25"/>
      <c r="Z101" s="28">
        <f t="shared" si="5"/>
        <v>24.001010000000001</v>
      </c>
    </row>
    <row r="102" spans="2:26" ht="58.15">
      <c r="B102" s="24" t="s">
        <v>763</v>
      </c>
      <c r="C102" s="24" t="s">
        <v>764</v>
      </c>
      <c r="D102" s="24" t="s">
        <v>296</v>
      </c>
      <c r="E102" s="24" t="s">
        <v>86</v>
      </c>
      <c r="F102" s="24" t="s">
        <v>86</v>
      </c>
      <c r="G102" s="24" t="s">
        <v>765</v>
      </c>
      <c r="H102" s="24" t="s">
        <v>195</v>
      </c>
      <c r="I102" s="24" t="s">
        <v>195</v>
      </c>
      <c r="J102" s="24" t="s">
        <v>766</v>
      </c>
      <c r="K102" s="24"/>
      <c r="L102" s="24" t="s">
        <v>767</v>
      </c>
      <c r="M102" s="24"/>
      <c r="N102" s="25" t="s">
        <v>768</v>
      </c>
      <c r="O102" s="25" t="s">
        <v>699</v>
      </c>
      <c r="P102" s="24" t="s">
        <v>136</v>
      </c>
      <c r="Q102" s="24" t="s">
        <v>769</v>
      </c>
      <c r="R102" s="24" t="s">
        <v>138</v>
      </c>
      <c r="S102" s="24"/>
      <c r="T102" s="24"/>
      <c r="U102" s="24" t="s">
        <v>139</v>
      </c>
      <c r="V102" s="26">
        <v>24</v>
      </c>
      <c r="W102" s="26">
        <v>2</v>
      </c>
      <c r="X102" s="27" t="str">
        <f t="shared" si="4"/>
        <v>A</v>
      </c>
      <c r="Y102" s="25"/>
      <c r="Z102" s="28">
        <f t="shared" si="5"/>
        <v>24.00102</v>
      </c>
    </row>
    <row r="103" spans="2:26" ht="46.5">
      <c r="B103" s="24" t="s">
        <v>770</v>
      </c>
      <c r="C103" s="24" t="s">
        <v>771</v>
      </c>
      <c r="D103" s="24" t="s">
        <v>772</v>
      </c>
      <c r="E103" s="24" t="s">
        <v>773</v>
      </c>
      <c r="F103" s="24" t="s">
        <v>773</v>
      </c>
      <c r="G103" s="24" t="s">
        <v>774</v>
      </c>
      <c r="H103" s="24" t="s">
        <v>195</v>
      </c>
      <c r="I103" s="24" t="s">
        <v>195</v>
      </c>
      <c r="J103" s="24" t="s">
        <v>195</v>
      </c>
      <c r="K103" s="24"/>
      <c r="L103" s="24" t="s">
        <v>775</v>
      </c>
      <c r="M103" s="24"/>
      <c r="N103" s="25" t="s">
        <v>776</v>
      </c>
      <c r="O103" s="25" t="s">
        <v>274</v>
      </c>
      <c r="P103" s="24" t="s">
        <v>136</v>
      </c>
      <c r="Q103" s="24" t="s">
        <v>777</v>
      </c>
      <c r="R103" s="24" t="s">
        <v>138</v>
      </c>
      <c r="S103" s="24"/>
      <c r="T103" s="24"/>
      <c r="U103" s="24" t="s">
        <v>139</v>
      </c>
      <c r="V103" s="26">
        <v>24</v>
      </c>
      <c r="W103" s="26">
        <v>3</v>
      </c>
      <c r="X103" s="27" t="str">
        <f t="shared" si="4"/>
        <v>A</v>
      </c>
      <c r="Y103" s="25"/>
      <c r="Z103" s="28">
        <f t="shared" si="5"/>
        <v>24.00103</v>
      </c>
    </row>
    <row r="104" spans="2:26" ht="58.15">
      <c r="B104" s="24" t="s">
        <v>778</v>
      </c>
      <c r="C104" s="24" t="s">
        <v>779</v>
      </c>
      <c r="D104" s="24" t="s">
        <v>772</v>
      </c>
      <c r="E104" s="24" t="s">
        <v>780</v>
      </c>
      <c r="F104" s="24" t="s">
        <v>780</v>
      </c>
      <c r="G104" s="24" t="s">
        <v>780</v>
      </c>
      <c r="H104" s="24" t="s">
        <v>195</v>
      </c>
      <c r="I104" s="24" t="s">
        <v>195</v>
      </c>
      <c r="J104" s="24" t="s">
        <v>195</v>
      </c>
      <c r="K104" s="24"/>
      <c r="L104" s="24" t="s">
        <v>781</v>
      </c>
      <c r="M104" s="24"/>
      <c r="N104" s="25" t="s">
        <v>782</v>
      </c>
      <c r="O104" s="25" t="s">
        <v>148</v>
      </c>
      <c r="P104" s="24" t="s">
        <v>136</v>
      </c>
      <c r="Q104" s="24" t="s">
        <v>783</v>
      </c>
      <c r="R104" s="24" t="s">
        <v>138</v>
      </c>
      <c r="S104" s="24"/>
      <c r="T104" s="24"/>
      <c r="U104" s="24" t="s">
        <v>139</v>
      </c>
      <c r="V104" s="26">
        <v>24</v>
      </c>
      <c r="W104" s="26">
        <v>2</v>
      </c>
      <c r="X104" s="27" t="str">
        <f t="shared" si="4"/>
        <v>A</v>
      </c>
      <c r="Y104" s="25"/>
      <c r="Z104" s="28">
        <f t="shared" si="5"/>
        <v>24.00104</v>
      </c>
    </row>
    <row r="105" spans="2:26" ht="58.15">
      <c r="B105" s="24" t="s">
        <v>784</v>
      </c>
      <c r="C105" s="24" t="s">
        <v>785</v>
      </c>
      <c r="D105" s="24" t="s">
        <v>772</v>
      </c>
      <c r="E105" s="24" t="s">
        <v>91</v>
      </c>
      <c r="F105" s="24" t="s">
        <v>91</v>
      </c>
      <c r="G105" s="24" t="s">
        <v>91</v>
      </c>
      <c r="H105" s="24" t="s">
        <v>195</v>
      </c>
      <c r="I105" s="24" t="s">
        <v>195</v>
      </c>
      <c r="J105" s="24" t="s">
        <v>786</v>
      </c>
      <c r="K105" s="24"/>
      <c r="L105" s="24" t="s">
        <v>787</v>
      </c>
      <c r="M105" s="24"/>
      <c r="N105" s="25" t="s">
        <v>788</v>
      </c>
      <c r="O105" s="25" t="s">
        <v>274</v>
      </c>
      <c r="P105" s="24" t="s">
        <v>136</v>
      </c>
      <c r="Q105" s="24" t="s">
        <v>789</v>
      </c>
      <c r="R105" s="24" t="s">
        <v>138</v>
      </c>
      <c r="S105" s="24"/>
      <c r="T105" s="24"/>
      <c r="U105" s="24" t="s">
        <v>139</v>
      </c>
      <c r="V105" s="26">
        <v>25</v>
      </c>
      <c r="W105" s="26">
        <v>2</v>
      </c>
      <c r="X105" s="27" t="str">
        <f t="shared" si="4"/>
        <v>A</v>
      </c>
      <c r="Y105" s="25"/>
      <c r="Z105" s="28">
        <f t="shared" si="5"/>
        <v>25.001049999999999</v>
      </c>
    </row>
    <row r="106" spans="2:26" ht="69.75">
      <c r="B106" s="24" t="s">
        <v>790</v>
      </c>
      <c r="C106" s="24" t="s">
        <v>791</v>
      </c>
      <c r="D106" s="24" t="s">
        <v>772</v>
      </c>
      <c r="E106" s="24" t="s">
        <v>86</v>
      </c>
      <c r="F106" s="24" t="s">
        <v>86</v>
      </c>
      <c r="G106" s="24" t="s">
        <v>86</v>
      </c>
      <c r="H106" s="24" t="s">
        <v>195</v>
      </c>
      <c r="I106" s="24" t="s">
        <v>195</v>
      </c>
      <c r="J106" s="24" t="s">
        <v>792</v>
      </c>
      <c r="K106" s="24"/>
      <c r="L106" s="24" t="s">
        <v>793</v>
      </c>
      <c r="M106" s="24"/>
      <c r="N106" s="25" t="s">
        <v>794</v>
      </c>
      <c r="O106" s="25" t="s">
        <v>795</v>
      </c>
      <c r="P106" s="24" t="s">
        <v>136</v>
      </c>
      <c r="Q106" s="24" t="s">
        <v>796</v>
      </c>
      <c r="R106" s="24" t="s">
        <v>138</v>
      </c>
      <c r="S106" s="24"/>
      <c r="T106" s="24"/>
      <c r="U106" s="24" t="s">
        <v>139</v>
      </c>
      <c r="V106" s="26">
        <v>25</v>
      </c>
      <c r="W106" s="26">
        <v>2</v>
      </c>
      <c r="X106" s="27" t="str">
        <f t="shared" ref="X106:X137" si="6">IF(V106="","",IF(AND(V106&gt;=24,W106&gt;=2),"A",IF(V106&gt;=19,"B",IF(V106&gt;=14,"C","D"))))</f>
        <v>A</v>
      </c>
      <c r="Y106" s="25"/>
      <c r="Z106" s="28">
        <f t="shared" ref="Z106:Z131" si="7">IF(V106="",0,V106+ROW()/100000)</f>
        <v>25.001059999999999</v>
      </c>
    </row>
    <row r="107" spans="2:26" ht="69.75">
      <c r="B107" s="24" t="s">
        <v>797</v>
      </c>
      <c r="C107" s="24" t="s">
        <v>798</v>
      </c>
      <c r="D107" s="24" t="s">
        <v>772</v>
      </c>
      <c r="E107" s="24" t="s">
        <v>90</v>
      </c>
      <c r="F107" s="24" t="s">
        <v>90</v>
      </c>
      <c r="G107" s="24" t="s">
        <v>799</v>
      </c>
      <c r="H107" s="24" t="s">
        <v>195</v>
      </c>
      <c r="I107" s="24" t="s">
        <v>800</v>
      </c>
      <c r="J107" s="24" t="s">
        <v>801</v>
      </c>
      <c r="K107" s="24"/>
      <c r="L107" s="24" t="s">
        <v>802</v>
      </c>
      <c r="M107" s="24"/>
      <c r="N107" s="25" t="s">
        <v>803</v>
      </c>
      <c r="O107" s="25" t="s">
        <v>804</v>
      </c>
      <c r="P107" s="24" t="s">
        <v>136</v>
      </c>
      <c r="Q107" s="24" t="s">
        <v>805</v>
      </c>
      <c r="R107" s="24" t="s">
        <v>138</v>
      </c>
      <c r="S107" s="24"/>
      <c r="T107" s="24"/>
      <c r="U107" s="24" t="s">
        <v>139</v>
      </c>
      <c r="V107" s="26">
        <v>24</v>
      </c>
      <c r="W107" s="26">
        <v>2</v>
      </c>
      <c r="X107" s="27" t="str">
        <f t="shared" si="6"/>
        <v>A</v>
      </c>
      <c r="Y107" s="25"/>
      <c r="Z107" s="28">
        <f t="shared" si="7"/>
        <v>24.001069999999999</v>
      </c>
    </row>
    <row r="108" spans="2:26" ht="58.15">
      <c r="B108" s="24" t="s">
        <v>806</v>
      </c>
      <c r="C108" s="24" t="s">
        <v>807</v>
      </c>
      <c r="D108" s="24" t="s">
        <v>772</v>
      </c>
      <c r="E108" s="24" t="s">
        <v>780</v>
      </c>
      <c r="F108" s="24" t="s">
        <v>780</v>
      </c>
      <c r="G108" s="24" t="s">
        <v>808</v>
      </c>
      <c r="H108" s="24" t="s">
        <v>195</v>
      </c>
      <c r="I108" s="24" t="s">
        <v>195</v>
      </c>
      <c r="J108" s="24" t="s">
        <v>195</v>
      </c>
      <c r="K108" s="24"/>
      <c r="L108" s="24" t="s">
        <v>809</v>
      </c>
      <c r="M108" s="24"/>
      <c r="N108" s="25" t="s">
        <v>810</v>
      </c>
      <c r="O108" s="25" t="s">
        <v>811</v>
      </c>
      <c r="P108" s="24" t="s">
        <v>136</v>
      </c>
      <c r="Q108" s="24" t="s">
        <v>812</v>
      </c>
      <c r="R108" s="24" t="s">
        <v>138</v>
      </c>
      <c r="S108" s="24"/>
      <c r="T108" s="24"/>
      <c r="U108" s="24" t="s">
        <v>139</v>
      </c>
      <c r="V108" s="26">
        <v>24</v>
      </c>
      <c r="W108" s="26">
        <v>2</v>
      </c>
      <c r="X108" s="27" t="str">
        <f t="shared" si="6"/>
        <v>A</v>
      </c>
      <c r="Y108" s="25"/>
      <c r="Z108" s="28">
        <f t="shared" si="7"/>
        <v>24.001080000000002</v>
      </c>
    </row>
    <row r="109" spans="2:26" ht="58.15">
      <c r="B109" s="24" t="s">
        <v>813</v>
      </c>
      <c r="C109" s="24" t="s">
        <v>814</v>
      </c>
      <c r="D109" s="24" t="s">
        <v>772</v>
      </c>
      <c r="E109" s="24" t="s">
        <v>86</v>
      </c>
      <c r="F109" s="24" t="s">
        <v>86</v>
      </c>
      <c r="G109" s="24" t="s">
        <v>86</v>
      </c>
      <c r="H109" s="24" t="s">
        <v>195</v>
      </c>
      <c r="I109" s="24" t="s">
        <v>195</v>
      </c>
      <c r="J109" s="24" t="s">
        <v>815</v>
      </c>
      <c r="K109" s="24"/>
      <c r="L109" s="24" t="s">
        <v>816</v>
      </c>
      <c r="M109" s="24"/>
      <c r="N109" s="25" t="s">
        <v>817</v>
      </c>
      <c r="O109" s="25" t="s">
        <v>818</v>
      </c>
      <c r="P109" s="24" t="s">
        <v>136</v>
      </c>
      <c r="Q109" s="24" t="s">
        <v>819</v>
      </c>
      <c r="R109" s="24" t="s">
        <v>138</v>
      </c>
      <c r="S109" s="24"/>
      <c r="T109" s="24"/>
      <c r="U109" s="24" t="s">
        <v>139</v>
      </c>
      <c r="V109" s="26">
        <v>24</v>
      </c>
      <c r="W109" s="26">
        <v>3</v>
      </c>
      <c r="X109" s="27" t="str">
        <f t="shared" si="6"/>
        <v>A</v>
      </c>
      <c r="Y109" s="25"/>
      <c r="Z109" s="28">
        <f t="shared" si="7"/>
        <v>24.001090000000001</v>
      </c>
    </row>
    <row r="110" spans="2:26" ht="151.15">
      <c r="B110" s="24" t="s">
        <v>820</v>
      </c>
      <c r="C110" s="24" t="s">
        <v>821</v>
      </c>
      <c r="D110" s="24" t="s">
        <v>287</v>
      </c>
      <c r="E110" s="24" t="s">
        <v>822</v>
      </c>
      <c r="F110" s="24" t="s">
        <v>822</v>
      </c>
      <c r="G110" s="24" t="s">
        <v>823</v>
      </c>
      <c r="H110" s="24" t="s">
        <v>824</v>
      </c>
      <c r="I110" s="24" t="s">
        <v>825</v>
      </c>
      <c r="J110" s="24" t="s">
        <v>826</v>
      </c>
      <c r="K110" s="24"/>
      <c r="L110" s="24" t="s">
        <v>827</v>
      </c>
      <c r="M110" s="24"/>
      <c r="N110" s="25" t="s">
        <v>828</v>
      </c>
      <c r="O110" s="25" t="s">
        <v>829</v>
      </c>
      <c r="P110" s="24" t="s">
        <v>136</v>
      </c>
      <c r="Q110" s="24" t="s">
        <v>830</v>
      </c>
      <c r="R110" s="24" t="s">
        <v>138</v>
      </c>
      <c r="S110" s="24"/>
      <c r="T110" s="24"/>
      <c r="U110" s="24" t="s">
        <v>139</v>
      </c>
      <c r="V110" s="26">
        <v>21</v>
      </c>
      <c r="W110" s="26">
        <v>2</v>
      </c>
      <c r="X110" s="27" t="str">
        <f t="shared" si="6"/>
        <v>B</v>
      </c>
      <c r="Y110" s="25"/>
      <c r="Z110" s="28">
        <f t="shared" si="7"/>
        <v>21.001100000000001</v>
      </c>
    </row>
    <row r="111" spans="2:26" ht="127.9">
      <c r="B111" s="24" t="s">
        <v>831</v>
      </c>
      <c r="C111" s="24" t="s">
        <v>832</v>
      </c>
      <c r="D111" s="24" t="s">
        <v>287</v>
      </c>
      <c r="E111" s="24" t="s">
        <v>833</v>
      </c>
      <c r="F111" s="24" t="s">
        <v>833</v>
      </c>
      <c r="G111" s="24" t="s">
        <v>834</v>
      </c>
      <c r="H111" s="24" t="s">
        <v>835</v>
      </c>
      <c r="I111" s="24" t="s">
        <v>836</v>
      </c>
      <c r="J111" s="24" t="s">
        <v>837</v>
      </c>
      <c r="K111" s="24"/>
      <c r="L111" s="24" t="s">
        <v>838</v>
      </c>
      <c r="M111" s="24"/>
      <c r="N111" s="25" t="s">
        <v>839</v>
      </c>
      <c r="O111" s="25" t="s">
        <v>840</v>
      </c>
      <c r="P111" s="24" t="s">
        <v>136</v>
      </c>
      <c r="Q111" s="24" t="s">
        <v>841</v>
      </c>
      <c r="R111" s="24" t="s">
        <v>138</v>
      </c>
      <c r="S111" s="24"/>
      <c r="T111" s="24"/>
      <c r="U111" s="24" t="s">
        <v>139</v>
      </c>
      <c r="V111" s="26">
        <v>14</v>
      </c>
      <c r="W111" s="26">
        <v>2</v>
      </c>
      <c r="X111" s="27" t="str">
        <f t="shared" si="6"/>
        <v>C</v>
      </c>
      <c r="Y111" s="25"/>
      <c r="Z111" s="28">
        <f t="shared" si="7"/>
        <v>14.001110000000001</v>
      </c>
    </row>
    <row r="112" spans="2:26" ht="104.65">
      <c r="B112" s="24" t="s">
        <v>842</v>
      </c>
      <c r="C112" s="24" t="s">
        <v>843</v>
      </c>
      <c r="D112" s="24" t="s">
        <v>287</v>
      </c>
      <c r="E112" s="24" t="s">
        <v>551</v>
      </c>
      <c r="F112" s="24" t="s">
        <v>551</v>
      </c>
      <c r="G112" s="24" t="s">
        <v>844</v>
      </c>
      <c r="H112" s="24" t="s">
        <v>845</v>
      </c>
      <c r="I112" s="24" t="s">
        <v>195</v>
      </c>
      <c r="J112" s="24" t="s">
        <v>846</v>
      </c>
      <c r="K112" s="24"/>
      <c r="L112" s="24" t="s">
        <v>847</v>
      </c>
      <c r="M112" s="24"/>
      <c r="N112" s="25" t="s">
        <v>848</v>
      </c>
      <c r="O112" s="25" t="s">
        <v>849</v>
      </c>
      <c r="P112" s="24" t="s">
        <v>136</v>
      </c>
      <c r="Q112" s="24" t="s">
        <v>850</v>
      </c>
      <c r="R112" s="24" t="s">
        <v>138</v>
      </c>
      <c r="S112" s="24"/>
      <c r="T112" s="24"/>
      <c r="U112" s="24" t="s">
        <v>139</v>
      </c>
      <c r="V112" s="26">
        <v>19</v>
      </c>
      <c r="W112" s="26">
        <v>2</v>
      </c>
      <c r="X112" s="27" t="str">
        <f t="shared" si="6"/>
        <v>B</v>
      </c>
      <c r="Y112" s="25"/>
      <c r="Z112" s="28">
        <f t="shared" si="7"/>
        <v>19.00112</v>
      </c>
    </row>
    <row r="113" spans="2:26" ht="127.9">
      <c r="B113" s="24" t="s">
        <v>851</v>
      </c>
      <c r="C113" s="24" t="s">
        <v>852</v>
      </c>
      <c r="D113" s="24" t="s">
        <v>287</v>
      </c>
      <c r="E113" s="24" t="s">
        <v>853</v>
      </c>
      <c r="F113" s="24" t="s">
        <v>853</v>
      </c>
      <c r="G113" s="24" t="s">
        <v>854</v>
      </c>
      <c r="H113" s="24" t="s">
        <v>855</v>
      </c>
      <c r="I113" s="24" t="s">
        <v>856</v>
      </c>
      <c r="J113" s="24" t="s">
        <v>857</v>
      </c>
      <c r="K113" s="24"/>
      <c r="L113" s="24" t="s">
        <v>838</v>
      </c>
      <c r="M113" s="24"/>
      <c r="N113" s="25" t="s">
        <v>858</v>
      </c>
      <c r="O113" s="25" t="s">
        <v>859</v>
      </c>
      <c r="P113" s="24" t="s">
        <v>136</v>
      </c>
      <c r="Q113" s="24" t="s">
        <v>860</v>
      </c>
      <c r="R113" s="24" t="s">
        <v>138</v>
      </c>
      <c r="S113" s="24"/>
      <c r="T113" s="24"/>
      <c r="U113" s="24" t="s">
        <v>139</v>
      </c>
      <c r="V113" s="26">
        <v>14</v>
      </c>
      <c r="W113" s="26">
        <v>2</v>
      </c>
      <c r="X113" s="27" t="str">
        <f t="shared" si="6"/>
        <v>C</v>
      </c>
      <c r="Y113" s="25"/>
      <c r="Z113" s="28">
        <f t="shared" si="7"/>
        <v>14.00113</v>
      </c>
    </row>
    <row r="114" spans="2:26" ht="69.75">
      <c r="B114" s="24" t="s">
        <v>861</v>
      </c>
      <c r="C114" s="24" t="s">
        <v>862</v>
      </c>
      <c r="D114" s="24" t="s">
        <v>287</v>
      </c>
      <c r="E114" s="24" t="s">
        <v>863</v>
      </c>
      <c r="F114" s="24" t="s">
        <v>863</v>
      </c>
      <c r="G114" s="24" t="s">
        <v>864</v>
      </c>
      <c r="H114" s="24" t="s">
        <v>865</v>
      </c>
      <c r="I114" s="24" t="s">
        <v>866</v>
      </c>
      <c r="J114" s="24" t="s">
        <v>867</v>
      </c>
      <c r="K114" s="24"/>
      <c r="L114" s="24" t="s">
        <v>868</v>
      </c>
      <c r="M114" s="24"/>
      <c r="N114" s="25" t="s">
        <v>869</v>
      </c>
      <c r="O114" s="25" t="s">
        <v>274</v>
      </c>
      <c r="P114" s="24" t="s">
        <v>195</v>
      </c>
      <c r="Q114" s="24" t="s">
        <v>870</v>
      </c>
      <c r="R114" s="24" t="s">
        <v>871</v>
      </c>
      <c r="S114" s="24"/>
      <c r="T114" s="24"/>
      <c r="U114" s="24" t="s">
        <v>139</v>
      </c>
      <c r="V114" s="26">
        <v>20</v>
      </c>
      <c r="W114" s="26">
        <v>1</v>
      </c>
      <c r="X114" s="27" t="str">
        <f t="shared" si="6"/>
        <v>B</v>
      </c>
      <c r="Y114" s="25"/>
      <c r="Z114" s="28">
        <f t="shared" si="7"/>
        <v>20.001139999999999</v>
      </c>
    </row>
    <row r="115" spans="2:26" ht="58.15">
      <c r="B115" s="24" t="s">
        <v>872</v>
      </c>
      <c r="C115" s="24" t="s">
        <v>873</v>
      </c>
      <c r="D115" s="24" t="s">
        <v>287</v>
      </c>
      <c r="E115" s="24" t="s">
        <v>874</v>
      </c>
      <c r="F115" s="24" t="s">
        <v>874</v>
      </c>
      <c r="G115" s="24" t="s">
        <v>875</v>
      </c>
      <c r="H115" s="24" t="s">
        <v>876</v>
      </c>
      <c r="I115" s="24" t="s">
        <v>877</v>
      </c>
      <c r="J115" s="24" t="s">
        <v>878</v>
      </c>
      <c r="K115" s="24"/>
      <c r="L115" s="24" t="s">
        <v>868</v>
      </c>
      <c r="M115" s="24"/>
      <c r="N115" s="25" t="s">
        <v>879</v>
      </c>
      <c r="O115" s="25" t="s">
        <v>274</v>
      </c>
      <c r="P115" s="24" t="s">
        <v>195</v>
      </c>
      <c r="Q115" s="24" t="s">
        <v>880</v>
      </c>
      <c r="R115" s="24" t="s">
        <v>871</v>
      </c>
      <c r="S115" s="24"/>
      <c r="T115" s="24"/>
      <c r="U115" s="24" t="s">
        <v>139</v>
      </c>
      <c r="V115" s="26">
        <v>20</v>
      </c>
      <c r="W115" s="26">
        <v>1</v>
      </c>
      <c r="X115" s="27" t="str">
        <f t="shared" si="6"/>
        <v>B</v>
      </c>
      <c r="Y115" s="25"/>
      <c r="Z115" s="28">
        <f t="shared" si="7"/>
        <v>20.001149999999999</v>
      </c>
    </row>
    <row r="116" spans="2:26" ht="46.5">
      <c r="B116" s="24" t="s">
        <v>881</v>
      </c>
      <c r="C116" s="24" t="s">
        <v>882</v>
      </c>
      <c r="D116" s="24" t="s">
        <v>287</v>
      </c>
      <c r="E116" s="24" t="s">
        <v>883</v>
      </c>
      <c r="F116" s="24" t="s">
        <v>883</v>
      </c>
      <c r="G116" s="24" t="s">
        <v>884</v>
      </c>
      <c r="H116" s="24" t="s">
        <v>885</v>
      </c>
      <c r="I116" s="24" t="s">
        <v>886</v>
      </c>
      <c r="J116" s="24" t="s">
        <v>887</v>
      </c>
      <c r="K116" s="24"/>
      <c r="L116" s="24" t="s">
        <v>888</v>
      </c>
      <c r="M116" s="24"/>
      <c r="N116" s="25" t="s">
        <v>889</v>
      </c>
      <c r="O116" s="25" t="s">
        <v>274</v>
      </c>
      <c r="P116" s="24" t="s">
        <v>195</v>
      </c>
      <c r="Q116" s="24" t="s">
        <v>890</v>
      </c>
      <c r="R116" s="24" t="s">
        <v>871</v>
      </c>
      <c r="S116" s="24"/>
      <c r="T116" s="24"/>
      <c r="U116" s="24" t="s">
        <v>139</v>
      </c>
      <c r="V116" s="26">
        <v>22</v>
      </c>
      <c r="W116" s="26">
        <v>2</v>
      </c>
      <c r="X116" s="27" t="str">
        <f t="shared" si="6"/>
        <v>B</v>
      </c>
      <c r="Y116" s="25"/>
      <c r="Z116" s="28">
        <f t="shared" si="7"/>
        <v>22.001159999999999</v>
      </c>
    </row>
    <row r="117" spans="2:26" ht="34.9">
      <c r="B117" s="24" t="s">
        <v>891</v>
      </c>
      <c r="C117" s="24" t="s">
        <v>892</v>
      </c>
      <c r="D117" s="24" t="s">
        <v>287</v>
      </c>
      <c r="E117" s="24" t="s">
        <v>893</v>
      </c>
      <c r="F117" s="24" t="s">
        <v>893</v>
      </c>
      <c r="G117" s="24" t="s">
        <v>894</v>
      </c>
      <c r="H117" s="24" t="s">
        <v>895</v>
      </c>
      <c r="I117" s="24" t="s">
        <v>896</v>
      </c>
      <c r="J117" s="24" t="s">
        <v>897</v>
      </c>
      <c r="K117" s="24"/>
      <c r="L117" s="24" t="s">
        <v>898</v>
      </c>
      <c r="M117" s="24"/>
      <c r="N117" s="25" t="s">
        <v>899</v>
      </c>
      <c r="O117" s="25" t="s">
        <v>274</v>
      </c>
      <c r="P117" s="24" t="s">
        <v>195</v>
      </c>
      <c r="Q117" s="24" t="s">
        <v>900</v>
      </c>
      <c r="R117" s="24" t="s">
        <v>871</v>
      </c>
      <c r="S117" s="24"/>
      <c r="T117" s="24"/>
      <c r="U117" s="24" t="s">
        <v>139</v>
      </c>
      <c r="V117" s="26">
        <v>21</v>
      </c>
      <c r="W117" s="26">
        <v>2</v>
      </c>
      <c r="X117" s="27" t="str">
        <f t="shared" si="6"/>
        <v>B</v>
      </c>
      <c r="Y117" s="25"/>
      <c r="Z117" s="28">
        <f t="shared" si="7"/>
        <v>21.001169999999998</v>
      </c>
    </row>
    <row r="118" spans="2:26" ht="46.5">
      <c r="B118" s="24" t="s">
        <v>901</v>
      </c>
      <c r="C118" s="24" t="s">
        <v>902</v>
      </c>
      <c r="D118" s="24" t="s">
        <v>287</v>
      </c>
      <c r="E118" s="24" t="s">
        <v>903</v>
      </c>
      <c r="F118" s="24" t="s">
        <v>903</v>
      </c>
      <c r="G118" s="24" t="s">
        <v>904</v>
      </c>
      <c r="H118" s="24" t="s">
        <v>905</v>
      </c>
      <c r="I118" s="24" t="s">
        <v>906</v>
      </c>
      <c r="J118" s="24" t="s">
        <v>907</v>
      </c>
      <c r="K118" s="24"/>
      <c r="L118" s="24" t="s">
        <v>908</v>
      </c>
      <c r="M118" s="24"/>
      <c r="N118" s="25" t="s">
        <v>909</v>
      </c>
      <c r="O118" s="25" t="s">
        <v>274</v>
      </c>
      <c r="P118" s="24" t="s">
        <v>195</v>
      </c>
      <c r="Q118" s="24" t="s">
        <v>910</v>
      </c>
      <c r="R118" s="24" t="s">
        <v>871</v>
      </c>
      <c r="S118" s="24"/>
      <c r="T118" s="24"/>
      <c r="U118" s="24" t="s">
        <v>139</v>
      </c>
      <c r="V118" s="26">
        <v>20</v>
      </c>
      <c r="W118" s="26">
        <v>2</v>
      </c>
      <c r="X118" s="27" t="str">
        <f t="shared" si="6"/>
        <v>B</v>
      </c>
      <c r="Y118" s="25"/>
      <c r="Z118" s="28">
        <f t="shared" si="7"/>
        <v>20.001180000000002</v>
      </c>
    </row>
    <row r="119" spans="2:26" ht="34.9">
      <c r="B119" s="24" t="s">
        <v>911</v>
      </c>
      <c r="C119" s="24" t="s">
        <v>912</v>
      </c>
      <c r="D119" s="24" t="s">
        <v>287</v>
      </c>
      <c r="E119" s="24" t="s">
        <v>89</v>
      </c>
      <c r="F119" s="24" t="s">
        <v>89</v>
      </c>
      <c r="G119" s="24" t="s">
        <v>913</v>
      </c>
      <c r="H119" s="24" t="s">
        <v>914</v>
      </c>
      <c r="I119" s="24" t="s">
        <v>915</v>
      </c>
      <c r="J119" s="24" t="s">
        <v>916</v>
      </c>
      <c r="K119" s="24"/>
      <c r="L119" s="24" t="s">
        <v>917</v>
      </c>
      <c r="M119" s="24"/>
      <c r="N119" s="25" t="s">
        <v>918</v>
      </c>
      <c r="O119" s="25" t="s">
        <v>274</v>
      </c>
      <c r="P119" s="24" t="s">
        <v>195</v>
      </c>
      <c r="Q119" s="24" t="s">
        <v>919</v>
      </c>
      <c r="R119" s="24" t="s">
        <v>871</v>
      </c>
      <c r="S119" s="24"/>
      <c r="T119" s="24"/>
      <c r="U119" s="24" t="s">
        <v>139</v>
      </c>
      <c r="V119" s="26">
        <v>20</v>
      </c>
      <c r="W119" s="26">
        <v>2</v>
      </c>
      <c r="X119" s="27" t="str">
        <f t="shared" si="6"/>
        <v>B</v>
      </c>
      <c r="Y119" s="25"/>
      <c r="Z119" s="28">
        <f t="shared" si="7"/>
        <v>20.001190000000001</v>
      </c>
    </row>
    <row r="120" spans="2:26" ht="46.5">
      <c r="B120" s="24" t="s">
        <v>920</v>
      </c>
      <c r="C120" s="24" t="s">
        <v>921</v>
      </c>
      <c r="D120" s="24" t="s">
        <v>287</v>
      </c>
      <c r="E120" s="24" t="s">
        <v>922</v>
      </c>
      <c r="F120" s="24" t="s">
        <v>922</v>
      </c>
      <c r="G120" s="24" t="s">
        <v>923</v>
      </c>
      <c r="H120" s="24" t="s">
        <v>924</v>
      </c>
      <c r="I120" s="24" t="s">
        <v>925</v>
      </c>
      <c r="J120" s="24" t="s">
        <v>926</v>
      </c>
      <c r="K120" s="24"/>
      <c r="L120" s="24" t="s">
        <v>927</v>
      </c>
      <c r="M120" s="24"/>
      <c r="N120" s="25" t="s">
        <v>928</v>
      </c>
      <c r="O120" s="25" t="s">
        <v>274</v>
      </c>
      <c r="P120" s="24" t="s">
        <v>195</v>
      </c>
      <c r="Q120" s="24" t="s">
        <v>929</v>
      </c>
      <c r="R120" s="24" t="s">
        <v>871</v>
      </c>
      <c r="S120" s="24"/>
      <c r="T120" s="24"/>
      <c r="U120" s="24" t="s">
        <v>139</v>
      </c>
      <c r="V120" s="26">
        <v>18</v>
      </c>
      <c r="W120" s="26">
        <v>2</v>
      </c>
      <c r="X120" s="27" t="str">
        <f t="shared" si="6"/>
        <v>C</v>
      </c>
      <c r="Y120" s="25"/>
      <c r="Z120" s="28">
        <f t="shared" si="7"/>
        <v>18.001200000000001</v>
      </c>
    </row>
    <row r="121" spans="2:26" ht="46.5">
      <c r="B121" s="24" t="s">
        <v>930</v>
      </c>
      <c r="C121" s="24" t="s">
        <v>931</v>
      </c>
      <c r="D121" s="24" t="s">
        <v>287</v>
      </c>
      <c r="E121" s="24" t="s">
        <v>932</v>
      </c>
      <c r="F121" s="24" t="s">
        <v>932</v>
      </c>
      <c r="G121" s="24" t="s">
        <v>933</v>
      </c>
      <c r="H121" s="24" t="s">
        <v>934</v>
      </c>
      <c r="I121" s="24" t="s">
        <v>935</v>
      </c>
      <c r="J121" s="24" t="s">
        <v>936</v>
      </c>
      <c r="K121" s="24"/>
      <c r="L121" s="24" t="s">
        <v>908</v>
      </c>
      <c r="M121" s="24"/>
      <c r="N121" s="25" t="s">
        <v>937</v>
      </c>
      <c r="O121" s="25" t="s">
        <v>274</v>
      </c>
      <c r="P121" s="24" t="s">
        <v>195</v>
      </c>
      <c r="Q121" s="24" t="s">
        <v>938</v>
      </c>
      <c r="R121" s="24" t="s">
        <v>871</v>
      </c>
      <c r="S121" s="24"/>
      <c r="T121" s="24"/>
      <c r="U121" s="24" t="s">
        <v>139</v>
      </c>
      <c r="V121" s="26">
        <v>19</v>
      </c>
      <c r="W121" s="26">
        <v>2</v>
      </c>
      <c r="X121" s="27" t="str">
        <f t="shared" si="6"/>
        <v>B</v>
      </c>
      <c r="Y121" s="25"/>
      <c r="Z121" s="28">
        <f t="shared" si="7"/>
        <v>19.00121</v>
      </c>
    </row>
    <row r="122" spans="2:26" ht="34.9">
      <c r="B122" s="24" t="s">
        <v>939</v>
      </c>
      <c r="C122" s="24" t="s">
        <v>940</v>
      </c>
      <c r="D122" s="24" t="s">
        <v>287</v>
      </c>
      <c r="E122" s="24" t="s">
        <v>941</v>
      </c>
      <c r="F122" s="24" t="s">
        <v>941</v>
      </c>
      <c r="G122" s="24" t="s">
        <v>942</v>
      </c>
      <c r="H122" s="24" t="s">
        <v>943</v>
      </c>
      <c r="I122" s="24" t="s">
        <v>944</v>
      </c>
      <c r="J122" s="24" t="s">
        <v>945</v>
      </c>
      <c r="K122" s="24"/>
      <c r="L122" s="24" t="s">
        <v>917</v>
      </c>
      <c r="M122" s="24"/>
      <c r="N122" s="25" t="s">
        <v>946</v>
      </c>
      <c r="O122" s="25" t="s">
        <v>274</v>
      </c>
      <c r="P122" s="24" t="s">
        <v>195</v>
      </c>
      <c r="Q122" s="24" t="s">
        <v>947</v>
      </c>
      <c r="R122" s="24" t="s">
        <v>871</v>
      </c>
      <c r="S122" s="24"/>
      <c r="T122" s="24"/>
      <c r="U122" s="24" t="s">
        <v>139</v>
      </c>
      <c r="V122" s="26">
        <v>17</v>
      </c>
      <c r="W122" s="26">
        <v>2</v>
      </c>
      <c r="X122" s="27" t="str">
        <f t="shared" si="6"/>
        <v>C</v>
      </c>
      <c r="Y122" s="25"/>
      <c r="Z122" s="28">
        <f t="shared" si="7"/>
        <v>17.00122</v>
      </c>
    </row>
    <row r="123" spans="2:26" ht="46.5">
      <c r="B123" s="24" t="s">
        <v>948</v>
      </c>
      <c r="C123" s="24" t="s">
        <v>949</v>
      </c>
      <c r="D123" s="24" t="s">
        <v>287</v>
      </c>
      <c r="E123" s="24" t="s">
        <v>950</v>
      </c>
      <c r="F123" s="24" t="s">
        <v>950</v>
      </c>
      <c r="G123" s="24" t="s">
        <v>951</v>
      </c>
      <c r="H123" s="24" t="s">
        <v>952</v>
      </c>
      <c r="I123" s="24" t="s">
        <v>953</v>
      </c>
      <c r="J123" s="24" t="s">
        <v>954</v>
      </c>
      <c r="K123" s="24"/>
      <c r="L123" s="24" t="s">
        <v>917</v>
      </c>
      <c r="M123" s="24"/>
      <c r="N123" s="25" t="s">
        <v>955</v>
      </c>
      <c r="O123" s="25" t="s">
        <v>274</v>
      </c>
      <c r="P123" s="24" t="s">
        <v>195</v>
      </c>
      <c r="Q123" s="24" t="s">
        <v>956</v>
      </c>
      <c r="R123" s="24" t="s">
        <v>871</v>
      </c>
      <c r="S123" s="24"/>
      <c r="T123" s="24"/>
      <c r="U123" s="24" t="s">
        <v>139</v>
      </c>
      <c r="V123" s="26">
        <v>20</v>
      </c>
      <c r="W123" s="26">
        <v>2</v>
      </c>
      <c r="X123" s="27" t="str">
        <f t="shared" si="6"/>
        <v>B</v>
      </c>
      <c r="Y123" s="25"/>
      <c r="Z123" s="28">
        <f t="shared" si="7"/>
        <v>20.00123</v>
      </c>
    </row>
    <row r="124" spans="2:26" ht="34.9">
      <c r="B124" s="24" t="s">
        <v>957</v>
      </c>
      <c r="C124" s="24" t="s">
        <v>958</v>
      </c>
      <c r="D124" s="24" t="s">
        <v>287</v>
      </c>
      <c r="E124" s="24" t="s">
        <v>959</v>
      </c>
      <c r="F124" s="24" t="s">
        <v>959</v>
      </c>
      <c r="G124" s="24" t="s">
        <v>960</v>
      </c>
      <c r="H124" s="24" t="s">
        <v>961</v>
      </c>
      <c r="I124" s="24" t="s">
        <v>962</v>
      </c>
      <c r="J124" s="24" t="s">
        <v>963</v>
      </c>
      <c r="K124" s="24"/>
      <c r="L124" s="24" t="s">
        <v>917</v>
      </c>
      <c r="M124" s="24"/>
      <c r="N124" s="25" t="s">
        <v>964</v>
      </c>
      <c r="O124" s="25" t="s">
        <v>274</v>
      </c>
      <c r="P124" s="24" t="s">
        <v>195</v>
      </c>
      <c r="Q124" s="24" t="s">
        <v>956</v>
      </c>
      <c r="R124" s="24" t="s">
        <v>871</v>
      </c>
      <c r="S124" s="24"/>
      <c r="T124" s="24"/>
      <c r="U124" s="24" t="s">
        <v>139</v>
      </c>
      <c r="V124" s="26">
        <v>18</v>
      </c>
      <c r="W124" s="26">
        <v>2</v>
      </c>
      <c r="X124" s="27" t="str">
        <f t="shared" si="6"/>
        <v>C</v>
      </c>
      <c r="Y124" s="25"/>
      <c r="Z124" s="28">
        <f t="shared" si="7"/>
        <v>18.001239999999999</v>
      </c>
    </row>
    <row r="125" spans="2:26" ht="46.5">
      <c r="B125" s="24" t="s">
        <v>965</v>
      </c>
      <c r="C125" s="24" t="s">
        <v>966</v>
      </c>
      <c r="D125" s="24" t="s">
        <v>287</v>
      </c>
      <c r="E125" s="24" t="s">
        <v>90</v>
      </c>
      <c r="F125" s="24" t="s">
        <v>90</v>
      </c>
      <c r="G125" s="24" t="s">
        <v>967</v>
      </c>
      <c r="H125" s="24" t="s">
        <v>968</v>
      </c>
      <c r="I125" s="24" t="s">
        <v>969</v>
      </c>
      <c r="J125" s="24" t="s">
        <v>970</v>
      </c>
      <c r="K125" s="24"/>
      <c r="L125" s="24" t="s">
        <v>917</v>
      </c>
      <c r="M125" s="24"/>
      <c r="N125" s="25" t="s">
        <v>971</v>
      </c>
      <c r="O125" s="25" t="s">
        <v>274</v>
      </c>
      <c r="P125" s="24" t="s">
        <v>195</v>
      </c>
      <c r="Q125" s="24" t="s">
        <v>972</v>
      </c>
      <c r="R125" s="24" t="s">
        <v>871</v>
      </c>
      <c r="S125" s="24"/>
      <c r="T125" s="24"/>
      <c r="U125" s="24" t="s">
        <v>139</v>
      </c>
      <c r="V125" s="26">
        <v>22</v>
      </c>
      <c r="W125" s="26">
        <v>2</v>
      </c>
      <c r="X125" s="27" t="str">
        <f t="shared" si="6"/>
        <v>B</v>
      </c>
      <c r="Y125" s="25"/>
      <c r="Z125" s="28">
        <f t="shared" si="7"/>
        <v>22.001249999999999</v>
      </c>
    </row>
    <row r="126" spans="2:26" ht="34.9">
      <c r="B126" s="24" t="s">
        <v>973</v>
      </c>
      <c r="C126" s="24" t="s">
        <v>974</v>
      </c>
      <c r="D126" s="24" t="s">
        <v>287</v>
      </c>
      <c r="E126" s="24" t="s">
        <v>90</v>
      </c>
      <c r="F126" s="24" t="s">
        <v>90</v>
      </c>
      <c r="G126" s="24" t="s">
        <v>975</v>
      </c>
      <c r="H126" s="24" t="s">
        <v>976</v>
      </c>
      <c r="I126" s="24" t="s">
        <v>977</v>
      </c>
      <c r="J126" s="24" t="s">
        <v>978</v>
      </c>
      <c r="K126" s="24"/>
      <c r="L126" s="24" t="s">
        <v>979</v>
      </c>
      <c r="M126" s="24"/>
      <c r="N126" s="25" t="s">
        <v>980</v>
      </c>
      <c r="O126" s="25" t="s">
        <v>274</v>
      </c>
      <c r="P126" s="24" t="s">
        <v>195</v>
      </c>
      <c r="Q126" s="24" t="s">
        <v>981</v>
      </c>
      <c r="R126" s="24" t="s">
        <v>871</v>
      </c>
      <c r="S126" s="24"/>
      <c r="T126" s="24"/>
      <c r="U126" s="24" t="s">
        <v>139</v>
      </c>
      <c r="V126" s="26">
        <v>17</v>
      </c>
      <c r="W126" s="26">
        <v>2</v>
      </c>
      <c r="X126" s="27" t="str">
        <f t="shared" si="6"/>
        <v>C</v>
      </c>
      <c r="Y126" s="25"/>
      <c r="Z126" s="28">
        <f t="shared" si="7"/>
        <v>17.001259999999998</v>
      </c>
    </row>
    <row r="127" spans="2:26" ht="34.9">
      <c r="B127" s="24" t="s">
        <v>982</v>
      </c>
      <c r="C127" s="24" t="s">
        <v>983</v>
      </c>
      <c r="D127" s="24" t="s">
        <v>287</v>
      </c>
      <c r="E127" s="24" t="s">
        <v>984</v>
      </c>
      <c r="F127" s="24" t="s">
        <v>984</v>
      </c>
      <c r="G127" s="24" t="s">
        <v>985</v>
      </c>
      <c r="H127" s="24" t="s">
        <v>986</v>
      </c>
      <c r="I127" s="24" t="s">
        <v>987</v>
      </c>
      <c r="J127" s="24" t="s">
        <v>988</v>
      </c>
      <c r="K127" s="24"/>
      <c r="L127" s="24" t="s">
        <v>908</v>
      </c>
      <c r="M127" s="24"/>
      <c r="N127" s="25" t="s">
        <v>989</v>
      </c>
      <c r="O127" s="25" t="s">
        <v>274</v>
      </c>
      <c r="P127" s="24" t="s">
        <v>195</v>
      </c>
      <c r="Q127" s="24" t="s">
        <v>990</v>
      </c>
      <c r="R127" s="24" t="s">
        <v>871</v>
      </c>
      <c r="S127" s="24"/>
      <c r="T127" s="24"/>
      <c r="U127" s="24" t="s">
        <v>139</v>
      </c>
      <c r="V127" s="26">
        <v>18</v>
      </c>
      <c r="W127" s="26">
        <v>2</v>
      </c>
      <c r="X127" s="27" t="str">
        <f t="shared" si="6"/>
        <v>C</v>
      </c>
      <c r="Y127" s="25"/>
      <c r="Z127" s="28">
        <f t="shared" si="7"/>
        <v>18.001270000000002</v>
      </c>
    </row>
    <row r="128" spans="2:26" ht="46.5">
      <c r="B128" s="24" t="s">
        <v>991</v>
      </c>
      <c r="C128" s="24" t="s">
        <v>992</v>
      </c>
      <c r="D128" s="24" t="s">
        <v>287</v>
      </c>
      <c r="E128" s="24" t="s">
        <v>993</v>
      </c>
      <c r="F128" s="24" t="s">
        <v>993</v>
      </c>
      <c r="G128" s="24" t="s">
        <v>994</v>
      </c>
      <c r="H128" s="24" t="s">
        <v>995</v>
      </c>
      <c r="I128" s="24" t="s">
        <v>996</v>
      </c>
      <c r="J128" s="24" t="s">
        <v>997</v>
      </c>
      <c r="K128" s="24"/>
      <c r="L128" s="24" t="s">
        <v>917</v>
      </c>
      <c r="M128" s="24"/>
      <c r="N128" s="25" t="s">
        <v>998</v>
      </c>
      <c r="O128" s="25" t="s">
        <v>274</v>
      </c>
      <c r="P128" s="24" t="s">
        <v>195</v>
      </c>
      <c r="Q128" s="24" t="s">
        <v>999</v>
      </c>
      <c r="R128" s="24" t="s">
        <v>871</v>
      </c>
      <c r="S128" s="24"/>
      <c r="T128" s="24"/>
      <c r="U128" s="24" t="s">
        <v>139</v>
      </c>
      <c r="V128" s="26">
        <v>19</v>
      </c>
      <c r="W128" s="26">
        <v>2</v>
      </c>
      <c r="X128" s="27" t="str">
        <f t="shared" si="6"/>
        <v>B</v>
      </c>
      <c r="Y128" s="25"/>
      <c r="Z128" s="28">
        <f t="shared" si="7"/>
        <v>19.001280000000001</v>
      </c>
    </row>
    <row r="129" spans="2:26" ht="46.5">
      <c r="B129" s="24" t="s">
        <v>1000</v>
      </c>
      <c r="C129" s="24" t="s">
        <v>1001</v>
      </c>
      <c r="D129" s="24" t="s">
        <v>287</v>
      </c>
      <c r="E129" s="24" t="s">
        <v>376</v>
      </c>
      <c r="F129" s="24" t="s">
        <v>376</v>
      </c>
      <c r="G129" s="24" t="s">
        <v>1002</v>
      </c>
      <c r="H129" s="24" t="s">
        <v>1003</v>
      </c>
      <c r="I129" s="24" t="s">
        <v>195</v>
      </c>
      <c r="J129" s="24" t="s">
        <v>1004</v>
      </c>
      <c r="K129" s="24"/>
      <c r="L129" s="24" t="s">
        <v>1005</v>
      </c>
      <c r="M129" s="24"/>
      <c r="N129" s="25" t="s">
        <v>1006</v>
      </c>
      <c r="O129" s="25" t="s">
        <v>195</v>
      </c>
      <c r="P129" s="24" t="s">
        <v>195</v>
      </c>
      <c r="Q129" s="24" t="s">
        <v>1007</v>
      </c>
      <c r="R129" s="24" t="s">
        <v>871</v>
      </c>
      <c r="S129" s="24"/>
      <c r="T129" s="24"/>
      <c r="U129" s="24" t="s">
        <v>139</v>
      </c>
      <c r="V129" s="26">
        <v>14</v>
      </c>
      <c r="W129" s="26">
        <v>2</v>
      </c>
      <c r="X129" s="27" t="str">
        <f t="shared" si="6"/>
        <v>C</v>
      </c>
      <c r="Y129" s="25"/>
      <c r="Z129" s="28">
        <f t="shared" si="7"/>
        <v>14.001289999999999</v>
      </c>
    </row>
    <row r="130" spans="2:26" ht="46.5">
      <c r="B130" s="24" t="s">
        <v>1008</v>
      </c>
      <c r="C130" s="24" t="s">
        <v>1009</v>
      </c>
      <c r="D130" s="24" t="s">
        <v>287</v>
      </c>
      <c r="E130" s="24" t="s">
        <v>449</v>
      </c>
      <c r="F130" s="24" t="s">
        <v>449</v>
      </c>
      <c r="G130" s="24" t="s">
        <v>449</v>
      </c>
      <c r="H130" s="24" t="s">
        <v>195</v>
      </c>
      <c r="I130" s="24" t="s">
        <v>195</v>
      </c>
      <c r="J130" s="24" t="s">
        <v>1004</v>
      </c>
      <c r="K130" s="24"/>
      <c r="L130" s="24" t="s">
        <v>195</v>
      </c>
      <c r="M130" s="24"/>
      <c r="N130" s="25" t="s">
        <v>1010</v>
      </c>
      <c r="O130" s="25" t="s">
        <v>195</v>
      </c>
      <c r="P130" s="24" t="s">
        <v>195</v>
      </c>
      <c r="Q130" s="24" t="s">
        <v>1011</v>
      </c>
      <c r="R130" s="24" t="s">
        <v>871</v>
      </c>
      <c r="S130" s="24"/>
      <c r="T130" s="24"/>
      <c r="U130" s="24" t="s">
        <v>139</v>
      </c>
      <c r="V130" s="26">
        <v>12</v>
      </c>
      <c r="W130" s="26">
        <v>1</v>
      </c>
      <c r="X130" s="27" t="str">
        <f t="shared" si="6"/>
        <v>D</v>
      </c>
      <c r="Y130" s="25"/>
      <c r="Z130" s="28">
        <f t="shared" si="7"/>
        <v>12.001300000000001</v>
      </c>
    </row>
    <row r="131" spans="2:26" ht="34.9">
      <c r="B131" s="24" t="s">
        <v>1012</v>
      </c>
      <c r="C131" s="24" t="s">
        <v>1013</v>
      </c>
      <c r="D131" s="24" t="s">
        <v>287</v>
      </c>
      <c r="E131" s="24" t="s">
        <v>406</v>
      </c>
      <c r="F131" s="24" t="s">
        <v>406</v>
      </c>
      <c r="G131" s="24" t="s">
        <v>406</v>
      </c>
      <c r="H131" s="24" t="s">
        <v>195</v>
      </c>
      <c r="I131" s="24" t="s">
        <v>195</v>
      </c>
      <c r="J131" s="24" t="s">
        <v>1004</v>
      </c>
      <c r="K131" s="24"/>
      <c r="L131" s="24" t="s">
        <v>1005</v>
      </c>
      <c r="M131" s="24"/>
      <c r="N131" s="25" t="s">
        <v>1014</v>
      </c>
      <c r="O131" s="25" t="s">
        <v>195</v>
      </c>
      <c r="P131" s="24" t="s">
        <v>195</v>
      </c>
      <c r="Q131" s="24" t="s">
        <v>1015</v>
      </c>
      <c r="R131" s="24" t="s">
        <v>871</v>
      </c>
      <c r="S131" s="24"/>
      <c r="T131" s="24"/>
      <c r="U131" s="24" t="s">
        <v>139</v>
      </c>
      <c r="V131" s="26">
        <v>13</v>
      </c>
      <c r="W131" s="26">
        <v>2</v>
      </c>
      <c r="X131" s="27" t="str">
        <f t="shared" si="6"/>
        <v>D</v>
      </c>
      <c r="Y131" s="25"/>
      <c r="Z131" s="28">
        <f t="shared" si="7"/>
        <v>13.00131</v>
      </c>
    </row>
    <row r="134" spans="2:26">
      <c r="B134" s="49" t="s">
        <v>64</v>
      </c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</row>
  </sheetData>
  <autoFilter ref="B9:Y131" xr:uid="{00000000-0009-0000-0000-000002000000}"/>
  <mergeCells count="3">
    <mergeCell ref="B5:Z5"/>
    <mergeCell ref="B6:Z6"/>
    <mergeCell ref="B134:Y134"/>
  </mergeCells>
  <conditionalFormatting sqref="B10:Y131">
    <cfRule type="expression" dxfId="11" priority="2">
      <formula>ISEVEN(ROW())</formula>
    </cfRule>
  </conditionalFormatting>
  <conditionalFormatting sqref="X10:X131">
    <cfRule type="cellIs" dxfId="10" priority="3" operator="equal">
      <formula>"A"</formula>
    </cfRule>
    <cfRule type="cellIs" dxfId="9" priority="4" operator="equal">
      <formula>"B"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8102E"/>
  </sheetPr>
  <dimension ref="A1:M42"/>
  <sheetViews>
    <sheetView showGridLines="0" zoomScaleNormal="100" workbookViewId="0">
      <pane xSplit="2" ySplit="9" topLeftCell="C10" activePane="bottomRight" state="frozen"/>
      <selection pane="bottomRight"/>
      <selection pane="bottomLeft" activeCell="A10" sqref="A10"/>
      <selection pane="topRight" activeCell="C1" sqref="C1"/>
    </sheetView>
  </sheetViews>
  <sheetFormatPr defaultColWidth="8.7109375" defaultRowHeight="14.25"/>
  <cols>
    <col min="1" max="1" width="2.140625" customWidth="1"/>
    <col min="2" max="2" width="5" customWidth="1"/>
    <col min="3" max="3" width="32" customWidth="1"/>
    <col min="4" max="4" width="16" customWidth="1"/>
    <col min="5" max="5" width="14" customWidth="1"/>
    <col min="6" max="7" width="9" customWidth="1"/>
    <col min="8" max="8" width="24" customWidth="1"/>
    <col min="9" max="9" width="18" customWidth="1"/>
    <col min="10" max="10" width="40" customWidth="1"/>
    <col min="12" max="13" width="13" hidden="1" customWidth="1"/>
  </cols>
  <sheetData>
    <row r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>
      <c r="A2" s="3"/>
      <c r="B2" s="4" t="s">
        <v>1016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30" customHeight="1">
      <c r="A3" s="3"/>
      <c r="B3" s="5" t="s">
        <v>20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3.75" customHeight="1">
      <c r="A4" s="3"/>
      <c r="B4" s="6"/>
      <c r="C4" s="6"/>
      <c r="D4" s="6"/>
      <c r="E4" s="6"/>
      <c r="F4" s="3"/>
      <c r="G4" s="3"/>
      <c r="H4" s="3"/>
      <c r="I4" s="3"/>
      <c r="J4" s="3"/>
      <c r="K4" s="3"/>
      <c r="L4" s="3"/>
    </row>
    <row r="5" spans="1:13">
      <c r="A5" s="3"/>
      <c r="B5" s="40" t="s">
        <v>1017</v>
      </c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3" ht="19.5" customHeight="1">
      <c r="A6" s="3"/>
      <c r="B6" s="46" t="s">
        <v>1018</v>
      </c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3">
      <c r="A7" s="3"/>
      <c r="B7" s="1" t="s">
        <v>1019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3" ht="25.5" customHeight="1">
      <c r="B9" s="22" t="s">
        <v>1020</v>
      </c>
      <c r="C9" s="22" t="s">
        <v>1021</v>
      </c>
      <c r="D9" s="22" t="s">
        <v>110</v>
      </c>
      <c r="E9" s="22" t="s">
        <v>84</v>
      </c>
      <c r="F9" s="22" t="s">
        <v>121</v>
      </c>
      <c r="G9" s="22" t="s">
        <v>123</v>
      </c>
      <c r="H9" s="22" t="s">
        <v>1022</v>
      </c>
      <c r="I9" s="22" t="s">
        <v>117</v>
      </c>
      <c r="J9" s="22" t="s">
        <v>124</v>
      </c>
      <c r="L9" s="29" t="s">
        <v>1023</v>
      </c>
      <c r="M9" s="29" t="s">
        <v>1024</v>
      </c>
    </row>
    <row r="10" spans="1:13">
      <c r="B10" s="24">
        <v>1</v>
      </c>
      <c r="C10" s="25" t="str">
        <f>INDEX('02 · Établissements'!$C$10:$C$131,$M10)</f>
        <v>Collège Piri Reis de Karşıyaka</v>
      </c>
      <c r="D10" s="24" t="str">
        <f>INDEX('02 · Établissements'!$E$10:$E$131,$M10)</f>
        <v>Izmir</v>
      </c>
      <c r="E10" s="24" t="str">
        <f>INDEX('02 · Établissements'!$F$10:$F$131,$M10)</f>
        <v>Izmir</v>
      </c>
      <c r="F10" s="26">
        <f>INDEX('02 · Établissements'!$V$10:$V$131,$M10)</f>
        <v>28</v>
      </c>
      <c r="G10" s="27" t="str">
        <f>INDEX('02 · Établissements'!$X$10:$X$131,$M10)</f>
        <v>A</v>
      </c>
      <c r="H10" s="24" t="str">
        <f>INDEX('02 · Établissements'!$O$10:$O$131,$M10)</f>
        <v>Allumer les étoiles + UDF</v>
      </c>
      <c r="I10" s="24" t="str">
        <f>INDEX('02 · Établissements'!$R$10:$R$131,$M10)</f>
        <v>Au CRM</v>
      </c>
      <c r="J10" s="25">
        <f>INDEX('02 · Établissements'!$Y$10:$Y$131,$M10)</f>
        <v>0</v>
      </c>
      <c r="L10">
        <f>LARGE('02 · Établissements'!$Z$10:$Z$131,$B10)</f>
        <v>28.000219999999999</v>
      </c>
      <c r="M10">
        <f>MATCH(L10,'02 · Établissements'!$Z$10:$Z$131,0)</f>
        <v>13</v>
      </c>
    </row>
    <row r="11" spans="1:13">
      <c r="B11" s="24">
        <v>2</v>
      </c>
      <c r="C11" s="25" t="str">
        <f>INDEX('02 · Établissements'!$C$10:$C$131,$M11)</f>
        <v>Collège Piri Reis de Güzelbahçe</v>
      </c>
      <c r="D11" s="24" t="str">
        <f>INDEX('02 · Établissements'!$E$10:$E$131,$M11)</f>
        <v>Izmir</v>
      </c>
      <c r="E11" s="24" t="str">
        <f>INDEX('02 · Établissements'!$F$10:$F$131,$M11)</f>
        <v>Izmir</v>
      </c>
      <c r="F11" s="26">
        <f>INDEX('02 · Établissements'!$V$10:$V$131,$M11)</f>
        <v>28</v>
      </c>
      <c r="G11" s="27" t="str">
        <f>INDEX('02 · Établissements'!$X$10:$X$131,$M11)</f>
        <v>A</v>
      </c>
      <c r="H11" s="24" t="str">
        <f>INDEX('02 · Établissements'!$O$10:$O$131,$M11)</f>
        <v>Allumer les étoiles + UDF</v>
      </c>
      <c r="I11" s="24" t="str">
        <f>INDEX('02 · Établissements'!$R$10:$R$131,$M11)</f>
        <v>Au CRM</v>
      </c>
      <c r="J11" s="25">
        <f>INDEX('02 · Établissements'!$Y$10:$Y$131,$M11)</f>
        <v>0</v>
      </c>
      <c r="L11">
        <f>LARGE('02 · Établissements'!$Z$10:$Z$131,$B11)</f>
        <v>28.000209999999999</v>
      </c>
      <c r="M11">
        <f>MATCH(L11,'02 · Établissements'!$Z$10:$Z$131,0)</f>
        <v>12</v>
      </c>
    </row>
    <row r="12" spans="1:13">
      <c r="B12" s="24">
        <v>3</v>
      </c>
      <c r="C12" s="25" t="str">
        <f>INDEX('02 · Établissements'!$C$10:$C$131,$M12)</f>
        <v>Lycée Tevfik Fikret - Izmir (TFO Izmir)</v>
      </c>
      <c r="D12" s="24" t="str">
        <f>INDEX('02 · Établissements'!$E$10:$E$131,$M12)</f>
        <v>Izmir</v>
      </c>
      <c r="E12" s="24" t="str">
        <f>INDEX('02 · Établissements'!$F$10:$F$131,$M12)</f>
        <v>Izmir</v>
      </c>
      <c r="F12" s="26">
        <f>INDEX('02 · Établissements'!$V$10:$V$131,$M12)</f>
        <v>28</v>
      </c>
      <c r="G12" s="27" t="str">
        <f>INDEX('02 · Établissements'!$X$10:$X$131,$M12)</f>
        <v>A</v>
      </c>
      <c r="H12" s="24" t="str">
        <f>INDEX('02 · Établissements'!$O$10:$O$131,$M12)</f>
        <v>Allumer les étoiles + UDF</v>
      </c>
      <c r="I12" s="24" t="str">
        <f>INDEX('02 · Établissements'!$R$10:$R$131,$M12)</f>
        <v>Au CRM</v>
      </c>
      <c r="J12" s="25">
        <f>INDEX('02 · Établissements'!$Y$10:$Y$131,$M12)</f>
        <v>0</v>
      </c>
      <c r="L12">
        <f>LARGE('02 · Établissements'!$Z$10:$Z$131,$B12)</f>
        <v>28.00019</v>
      </c>
      <c r="M12">
        <f>MATCH(L12,'02 · Établissements'!$Z$10:$Z$131,0)</f>
        <v>10</v>
      </c>
    </row>
    <row r="13" spans="1:13">
      <c r="B13" s="24">
        <v>4</v>
      </c>
      <c r="C13" s="25" t="str">
        <f>INDEX('02 · Établissements'!$C$10:$C$131,$M13)</f>
        <v>Lycée Tevfik Fikret - Ankara (TFO Ankara)</v>
      </c>
      <c r="D13" s="24" t="str">
        <f>INDEX('02 · Établissements'!$E$10:$E$131,$M13)</f>
        <v>Ankara</v>
      </c>
      <c r="E13" s="24" t="str">
        <f>INDEX('02 · Établissements'!$F$10:$F$131,$M13)</f>
        <v>Ankara</v>
      </c>
      <c r="F13" s="26">
        <f>INDEX('02 · Établissements'!$V$10:$V$131,$M13)</f>
        <v>28</v>
      </c>
      <c r="G13" s="27" t="str">
        <f>INDEX('02 · Établissements'!$X$10:$X$131,$M13)</f>
        <v>A</v>
      </c>
      <c r="H13" s="24" t="str">
        <f>INDEX('02 · Établissements'!$O$10:$O$131,$M13)</f>
        <v>Allumer les étoiles + UDF + EELA</v>
      </c>
      <c r="I13" s="24" t="str">
        <f>INDEX('02 · Établissements'!$R$10:$R$131,$M13)</f>
        <v>Au CRM</v>
      </c>
      <c r="J13" s="25">
        <f>INDEX('02 · Établissements'!$Y$10:$Y$131,$M13)</f>
        <v>0</v>
      </c>
      <c r="L13">
        <f>LARGE('02 · Établissements'!$Z$10:$Z$131,$B13)</f>
        <v>28.00018</v>
      </c>
      <c r="M13">
        <f>MATCH(L13,'02 · Établissements'!$Z$10:$Z$131,0)</f>
        <v>9</v>
      </c>
    </row>
    <row r="14" spans="1:13">
      <c r="B14" s="24">
        <v>5</v>
      </c>
      <c r="C14" s="25" t="str">
        <f>INDEX('02 · Établissements'!$C$10:$C$131,$M14)</f>
        <v>École, collège et lycée Küçük Prens</v>
      </c>
      <c r="D14" s="24" t="str">
        <f>INDEX('02 · Établissements'!$E$10:$E$131,$M14)</f>
        <v>Istanbul (Sancaktepe)</v>
      </c>
      <c r="E14" s="24" t="str">
        <f>INDEX('02 · Établissements'!$F$10:$F$131,$M14)</f>
        <v>Istanbul (Sancaktepe)</v>
      </c>
      <c r="F14" s="26">
        <f>INDEX('02 · Établissements'!$V$10:$V$131,$M14)</f>
        <v>28</v>
      </c>
      <c r="G14" s="27" t="str">
        <f>INDEX('02 · Établissements'!$X$10:$X$131,$M14)</f>
        <v>A</v>
      </c>
      <c r="H14" s="24" t="str">
        <f>INDEX('02 · Établissements'!$O$10:$O$131,$M14)</f>
        <v>Allumer les étoiles + UDF</v>
      </c>
      <c r="I14" s="24" t="str">
        <f>INDEX('02 · Établissements'!$R$10:$R$131,$M14)</f>
        <v>Au CRM</v>
      </c>
      <c r="J14" s="25">
        <f>INDEX('02 · Établissements'!$Y$10:$Y$131,$M14)</f>
        <v>0</v>
      </c>
      <c r="L14">
        <f>LARGE('02 · Établissements'!$Z$10:$Z$131,$B14)</f>
        <v>28.000160000000001</v>
      </c>
      <c r="M14">
        <f>MATCH(L14,'02 · Établissements'!$Z$10:$Z$131,0)</f>
        <v>7</v>
      </c>
    </row>
    <row r="15" spans="1:13">
      <c r="B15" s="24">
        <v>6</v>
      </c>
      <c r="C15" s="25" t="str">
        <f>INDEX('02 · Établissements'!$C$10:$C$131,$M15)</f>
        <v>Lycée Sainte Pulchérie</v>
      </c>
      <c r="D15" s="24" t="str">
        <f>INDEX('02 · Établissements'!$E$10:$E$131,$M15)</f>
        <v>Istanbul</v>
      </c>
      <c r="E15" s="24" t="str">
        <f>INDEX('02 · Établissements'!$F$10:$F$131,$M15)</f>
        <v>Istanbul</v>
      </c>
      <c r="F15" s="26">
        <f>INDEX('02 · Établissements'!$V$10:$V$131,$M15)</f>
        <v>28</v>
      </c>
      <c r="G15" s="27" t="str">
        <f>INDEX('02 · Établissements'!$X$10:$X$131,$M15)</f>
        <v>A</v>
      </c>
      <c r="H15" s="24" t="str">
        <f>INDEX('02 · Établissements'!$O$10:$O$131,$M15)</f>
        <v>Allumer les étoiles + UDF</v>
      </c>
      <c r="I15" s="24" t="str">
        <f>INDEX('02 · Établissements'!$R$10:$R$131,$M15)</f>
        <v>Au CRM</v>
      </c>
      <c r="J15" s="25">
        <f>INDEX('02 · Établissements'!$Y$10:$Y$131,$M15)</f>
        <v>0</v>
      </c>
      <c r="L15">
        <f>LARGE('02 · Établissements'!$Z$10:$Z$131,$B15)</f>
        <v>28.000150000000001</v>
      </c>
      <c r="M15">
        <f>MATCH(L15,'02 · Établissements'!$Z$10:$Z$131,0)</f>
        <v>6</v>
      </c>
    </row>
    <row r="16" spans="1:13">
      <c r="B16" s="24">
        <v>7</v>
      </c>
      <c r="C16" s="25" t="str">
        <f>INDEX('02 · Établissements'!$C$10:$C$131,$M16)</f>
        <v>Lycée Saint Joseph - Istanbul</v>
      </c>
      <c r="D16" s="24" t="str">
        <f>INDEX('02 · Établissements'!$E$10:$E$131,$M16)</f>
        <v>Istanbul</v>
      </c>
      <c r="E16" s="24" t="str">
        <f>INDEX('02 · Établissements'!$F$10:$F$131,$M16)</f>
        <v>Istanbul</v>
      </c>
      <c r="F16" s="26">
        <f>INDEX('02 · Établissements'!$V$10:$V$131,$M16)</f>
        <v>28</v>
      </c>
      <c r="G16" s="27" t="str">
        <f>INDEX('02 · Établissements'!$X$10:$X$131,$M16)</f>
        <v>A</v>
      </c>
      <c r="H16" s="24" t="str">
        <f>INDEX('02 · Établissements'!$O$10:$O$131,$M16)</f>
        <v>Allumer les étoiles + UDF</v>
      </c>
      <c r="I16" s="24" t="str">
        <f>INDEX('02 · Établissements'!$R$10:$R$131,$M16)</f>
        <v>Au CRM</v>
      </c>
      <c r="J16" s="25">
        <f>INDEX('02 · Établissements'!$Y$10:$Y$131,$M16)</f>
        <v>0</v>
      </c>
      <c r="L16">
        <f>LARGE('02 · Établissements'!$Z$10:$Z$131,$B16)</f>
        <v>28.000129999999999</v>
      </c>
      <c r="M16">
        <f>MATCH(L16,'02 · Établissements'!$Z$10:$Z$131,0)</f>
        <v>4</v>
      </c>
    </row>
    <row r="17" spans="2:13">
      <c r="B17" s="24">
        <v>8</v>
      </c>
      <c r="C17" s="25" t="str">
        <f>INDEX('02 · Établissements'!$C$10:$C$131,$M17)</f>
        <v>Lycée Saint Benoît</v>
      </c>
      <c r="D17" s="24" t="str">
        <f>INDEX('02 · Établissements'!$E$10:$E$131,$M17)</f>
        <v>Istanbul</v>
      </c>
      <c r="E17" s="24" t="str">
        <f>INDEX('02 · Établissements'!$F$10:$F$131,$M17)</f>
        <v>Istanbul</v>
      </c>
      <c r="F17" s="26">
        <f>INDEX('02 · Établissements'!$V$10:$V$131,$M17)</f>
        <v>28</v>
      </c>
      <c r="G17" s="27" t="str">
        <f>INDEX('02 · Établissements'!$X$10:$X$131,$M17)</f>
        <v>A</v>
      </c>
      <c r="H17" s="24" t="str">
        <f>INDEX('02 · Établissements'!$O$10:$O$131,$M17)</f>
        <v>Allumer les étoiles + UDF</v>
      </c>
      <c r="I17" s="24" t="str">
        <f>INDEX('02 · Établissements'!$R$10:$R$131,$M17)</f>
        <v>Au CRM</v>
      </c>
      <c r="J17" s="25">
        <f>INDEX('02 · Établissements'!$Y$10:$Y$131,$M17)</f>
        <v>0</v>
      </c>
      <c r="L17">
        <f>LARGE('02 · Établissements'!$Z$10:$Z$131,$B17)</f>
        <v>28.000119999999999</v>
      </c>
      <c r="M17">
        <f>MATCH(L17,'02 · Établissements'!$Z$10:$Z$131,0)</f>
        <v>3</v>
      </c>
    </row>
    <row r="18" spans="2:13">
      <c r="B18" s="24">
        <v>9</v>
      </c>
      <c r="C18" s="25" t="str">
        <f>INDEX('02 · Établissements'!$C$10:$C$131,$M18)</f>
        <v>École et lycée Notre Dame de Sion (NDS)</v>
      </c>
      <c r="D18" s="24" t="str">
        <f>INDEX('02 · Établissements'!$E$10:$E$131,$M18)</f>
        <v>Istanbul</v>
      </c>
      <c r="E18" s="24" t="str">
        <f>INDEX('02 · Établissements'!$F$10:$F$131,$M18)</f>
        <v>Istanbul</v>
      </c>
      <c r="F18" s="26">
        <f>INDEX('02 · Établissements'!$V$10:$V$131,$M18)</f>
        <v>28</v>
      </c>
      <c r="G18" s="27" t="str">
        <f>INDEX('02 · Établissements'!$X$10:$X$131,$M18)</f>
        <v>A</v>
      </c>
      <c r="H18" s="24" t="str">
        <f>INDEX('02 · Établissements'!$O$10:$O$131,$M18)</f>
        <v>Allumer les étoiles + UDF</v>
      </c>
      <c r="I18" s="24" t="str">
        <f>INDEX('02 · Établissements'!$R$10:$R$131,$M18)</f>
        <v>Au CRM</v>
      </c>
      <c r="J18" s="25">
        <f>INDEX('02 · Établissements'!$Y$10:$Y$131,$M18)</f>
        <v>0</v>
      </c>
      <c r="L18">
        <f>LARGE('02 · Établissements'!$Z$10:$Z$131,$B18)</f>
        <v>28.000109999999999</v>
      </c>
      <c r="M18">
        <f>MATCH(L18,'02 · Établissements'!$Z$10:$Z$131,0)</f>
        <v>2</v>
      </c>
    </row>
    <row r="19" spans="2:13" ht="23.25">
      <c r="B19" s="24">
        <v>10</v>
      </c>
      <c r="C19" s="25" t="str">
        <f>INDEX('02 · Établissements'!$C$10:$C$131,$M19)</f>
        <v>Marmara Üniversitesi — Département Traduction Française et Interprétariat</v>
      </c>
      <c r="D19" s="24" t="str">
        <f>INDEX('02 · Établissements'!$E$10:$E$131,$M19)</f>
        <v>Istanbul</v>
      </c>
      <c r="E19" s="24" t="str">
        <f>INDEX('02 · Établissements'!$F$10:$F$131,$M19)</f>
        <v>Istanbul</v>
      </c>
      <c r="F19" s="26">
        <f>INDEX('02 · Établissements'!$V$10:$V$131,$M19)</f>
        <v>27</v>
      </c>
      <c r="G19" s="27" t="str">
        <f>INDEX('02 · Établissements'!$X$10:$X$131,$M19)</f>
        <v>A</v>
      </c>
      <c r="H19" s="24" t="str">
        <f>INDEX('02 · Établissements'!$O$10:$O$131,$M19)</f>
        <v>UDF + SIP université</v>
      </c>
      <c r="I19" s="24" t="str">
        <f>INDEX('02 · Établissements'!$R$10:$R$131,$M19)</f>
        <v>Au CRM</v>
      </c>
      <c r="J19" s="25">
        <f>INDEX('02 · Établissements'!$Y$10:$Y$131,$M19)</f>
        <v>0</v>
      </c>
      <c r="L19">
        <f>LARGE('02 · Établissements'!$Z$10:$Z$131,$B19)</f>
        <v>27.000299999999999</v>
      </c>
      <c r="M19">
        <f>MATCH(L19,'02 · Établissements'!$Z$10:$Z$131,0)</f>
        <v>21</v>
      </c>
    </row>
    <row r="20" spans="2:13">
      <c r="B20" s="24">
        <v>11</v>
      </c>
      <c r="C20" s="25" t="str">
        <f>INDEX('02 · Établissements'!$C$10:$C$131,$M20)</f>
        <v>Galatasaray Üniversitesi (GSÜ)</v>
      </c>
      <c r="D20" s="24" t="str">
        <f>INDEX('02 · Établissements'!$E$10:$E$131,$M20)</f>
        <v>Istanbul</v>
      </c>
      <c r="E20" s="24" t="str">
        <f>INDEX('02 · Établissements'!$F$10:$F$131,$M20)</f>
        <v>Istanbul</v>
      </c>
      <c r="F20" s="26">
        <f>INDEX('02 · Établissements'!$V$10:$V$131,$M20)</f>
        <v>27</v>
      </c>
      <c r="G20" s="27" t="str">
        <f>INDEX('02 · Établissements'!$X$10:$X$131,$M20)</f>
        <v>A</v>
      </c>
      <c r="H20" s="24" t="str">
        <f>INDEX('02 · Établissements'!$O$10:$O$131,$M20)</f>
        <v>UDF + EELA + SIP université</v>
      </c>
      <c r="I20" s="24" t="str">
        <f>INDEX('02 · Établissements'!$R$10:$R$131,$M20)</f>
        <v>Au CRM</v>
      </c>
      <c r="J20" s="25">
        <f>INDEX('02 · Établissements'!$Y$10:$Y$131,$M20)</f>
        <v>0</v>
      </c>
      <c r="L20">
        <f>LARGE('02 · Établissements'!$Z$10:$Z$131,$B20)</f>
        <v>27.00029</v>
      </c>
      <c r="M20">
        <f>MATCH(L20,'02 · Établissements'!$Z$10:$Z$131,0)</f>
        <v>20</v>
      </c>
    </row>
    <row r="21" spans="2:13">
      <c r="B21" s="24">
        <v>12</v>
      </c>
      <c r="C21" s="25" t="str">
        <f>INDEX('02 · Établissements'!$C$10:$C$131,$M21)</f>
        <v>TO Junior</v>
      </c>
      <c r="D21" s="24" t="str">
        <f>INDEX('02 · Établissements'!$E$10:$E$131,$M21)</f>
        <v>Istanbul</v>
      </c>
      <c r="E21" s="24" t="str">
        <f>INDEX('02 · Établissements'!$F$10:$F$131,$M21)</f>
        <v>Istanbul</v>
      </c>
      <c r="F21" s="26">
        <f>INDEX('02 · Établissements'!$V$10:$V$131,$M21)</f>
        <v>25</v>
      </c>
      <c r="G21" s="27" t="str">
        <f>INDEX('02 · Établissements'!$X$10:$X$131,$M21)</f>
        <v>A</v>
      </c>
      <c r="H21" s="24" t="str">
        <f>INDEX('02 · Établissements'!$O$10:$O$131,$M21)</f>
        <v>Allumer les étoiles immersion pro</v>
      </c>
      <c r="I21" s="24" t="str">
        <f>INDEX('02 · Établissements'!$R$10:$R$131,$M21)</f>
        <v>Au CRM</v>
      </c>
      <c r="J21" s="25">
        <f>INDEX('02 · Établissements'!$Y$10:$Y$131,$M21)</f>
        <v>0</v>
      </c>
      <c r="L21">
        <f>LARGE('02 · Établissements'!$Z$10:$Z$131,$B21)</f>
        <v>25.001059999999999</v>
      </c>
      <c r="M21">
        <f>MATCH(L21,'02 · Établissements'!$Z$10:$Z$131,0)</f>
        <v>97</v>
      </c>
    </row>
    <row r="22" spans="2:13">
      <c r="B22" s="24">
        <v>13</v>
      </c>
      <c r="C22" s="25" t="str">
        <f>INDEX('02 · Établissements'!$C$10:$C$131,$M22)</f>
        <v>Lycée Arkas Piri Reis - Izmir (= TR-A12/A13 ?)</v>
      </c>
      <c r="D22" s="24" t="str">
        <f>INDEX('02 · Établissements'!$E$10:$E$131,$M22)</f>
        <v>Izmir</v>
      </c>
      <c r="E22" s="24" t="str">
        <f>INDEX('02 · Établissements'!$F$10:$F$131,$M22)</f>
        <v>Izmir</v>
      </c>
      <c r="F22" s="26">
        <f>INDEX('02 · Établissements'!$V$10:$V$131,$M22)</f>
        <v>25</v>
      </c>
      <c r="G22" s="27" t="str">
        <f>INDEX('02 · Établissements'!$X$10:$X$131,$M22)</f>
        <v>A</v>
      </c>
      <c r="H22" s="24" t="str">
        <f>INDEX('02 · Établissements'!$O$10:$O$131,$M22)</f>
        <v>Allumer les étoiles</v>
      </c>
      <c r="I22" s="24" t="str">
        <f>INDEX('02 · Établissements'!$R$10:$R$131,$M22)</f>
        <v>Au CRM</v>
      </c>
      <c r="J22" s="25">
        <f>INDEX('02 · Établissements'!$Y$10:$Y$131,$M22)</f>
        <v>0</v>
      </c>
      <c r="L22">
        <f>LARGE('02 · Établissements'!$Z$10:$Z$131,$B22)</f>
        <v>25.001049999999999</v>
      </c>
      <c r="M22">
        <f>MATCH(L22,'02 · Établissements'!$Z$10:$Z$131,0)</f>
        <v>96</v>
      </c>
    </row>
    <row r="23" spans="2:13">
      <c r="B23" s="24">
        <v>14</v>
      </c>
      <c r="C23" s="25" t="str">
        <f>INDEX('02 · Établissements'!$C$10:$C$131,$M23)</f>
        <v>Lycée américain d'Istanbul</v>
      </c>
      <c r="D23" s="24" t="str">
        <f>INDEX('02 · Établissements'!$E$10:$E$131,$M23)</f>
        <v>Istanbul</v>
      </c>
      <c r="E23" s="24" t="str">
        <f>INDEX('02 · Établissements'!$F$10:$F$131,$M23)</f>
        <v>Istanbul</v>
      </c>
      <c r="F23" s="26">
        <f>INDEX('02 · Établissements'!$V$10:$V$131,$M23)</f>
        <v>25</v>
      </c>
      <c r="G23" s="27" t="str">
        <f>INDEX('02 · Établissements'!$X$10:$X$131,$M23)</f>
        <v>A</v>
      </c>
      <c r="H23" s="24" t="str">
        <f>INDEX('02 · Établissements'!$O$10:$O$131,$M23)</f>
        <v>Allumer les étoiles</v>
      </c>
      <c r="I23" s="24" t="str">
        <f>INDEX('02 · Établissements'!$R$10:$R$131,$M23)</f>
        <v>Au CRM</v>
      </c>
      <c r="J23" s="25">
        <f>INDEX('02 · Établissements'!$Y$10:$Y$131,$M23)</f>
        <v>0</v>
      </c>
      <c r="L23">
        <f>LARGE('02 · Établissements'!$Z$10:$Z$131,$B23)</f>
        <v>25.000869999999999</v>
      </c>
      <c r="M23">
        <f>MATCH(L23,'02 · Établissements'!$Z$10:$Z$131,0)</f>
        <v>78</v>
      </c>
    </row>
    <row r="24" spans="2:13">
      <c r="B24" s="24">
        <v>15</v>
      </c>
      <c r="C24" s="25" t="str">
        <f>INDEX('02 · Établissements'!$C$10:$C$131,$M24)</f>
        <v>FMV Işık Liseleri</v>
      </c>
      <c r="D24" s="24" t="str">
        <f>INDEX('02 · Établissements'!$E$10:$E$131,$M24)</f>
        <v>Istanbul Maslak</v>
      </c>
      <c r="E24" s="24" t="str">
        <f>INDEX('02 · Établissements'!$F$10:$F$131,$M24)</f>
        <v>Istanbul Maslak</v>
      </c>
      <c r="F24" s="26">
        <f>INDEX('02 · Établissements'!$V$10:$V$131,$M24)</f>
        <v>25</v>
      </c>
      <c r="G24" s="27" t="str">
        <f>INDEX('02 · Établissements'!$X$10:$X$131,$M24)</f>
        <v>A</v>
      </c>
      <c r="H24" s="24" t="str">
        <f>INDEX('02 · Établissements'!$O$10:$O$131,$M24)</f>
        <v>Allumer les étoiles + UDF</v>
      </c>
      <c r="I24" s="24" t="str">
        <f>INDEX('02 · Établissements'!$R$10:$R$131,$M24)</f>
        <v>Au CRM</v>
      </c>
      <c r="J24" s="25">
        <f>INDEX('02 · Établissements'!$Y$10:$Y$131,$M24)</f>
        <v>0</v>
      </c>
      <c r="L24">
        <f>LARGE('02 · Établissements'!$Z$10:$Z$131,$B24)</f>
        <v>25.000859999999999</v>
      </c>
      <c r="M24">
        <f>MATCH(L24,'02 · Établissements'!$Z$10:$Z$131,0)</f>
        <v>77</v>
      </c>
    </row>
    <row r="25" spans="2:13">
      <c r="B25" s="24">
        <v>16</v>
      </c>
      <c r="C25" s="25" t="str">
        <f>INDEX('02 · Établissements'!$C$10:$C$131,$M25)</f>
        <v>SAJEV — Fondation Saint-Joseph / Petit Prince</v>
      </c>
      <c r="D25" s="24" t="str">
        <f>INDEX('02 · Établissements'!$E$10:$E$131,$M25)</f>
        <v>Istanbul</v>
      </c>
      <c r="E25" s="24" t="str">
        <f>INDEX('02 · Établissements'!$F$10:$F$131,$M25)</f>
        <v>Istanbul</v>
      </c>
      <c r="F25" s="26">
        <f>INDEX('02 · Établissements'!$V$10:$V$131,$M25)</f>
        <v>24</v>
      </c>
      <c r="G25" s="27" t="str">
        <f>INDEX('02 · Établissements'!$X$10:$X$131,$M25)</f>
        <v>A</v>
      </c>
      <c r="H25" s="24" t="str">
        <f>INDEX('02 · Établissements'!$O$10:$O$131,$M25)</f>
        <v>EELA conventionnement</v>
      </c>
      <c r="I25" s="24" t="str">
        <f>INDEX('02 · Établissements'!$R$10:$R$131,$M25)</f>
        <v>Au CRM</v>
      </c>
      <c r="J25" s="25">
        <f>INDEX('02 · Établissements'!$Y$10:$Y$131,$M25)</f>
        <v>0</v>
      </c>
      <c r="L25">
        <f>LARGE('02 · Établissements'!$Z$10:$Z$131,$B25)</f>
        <v>24.001090000000001</v>
      </c>
      <c r="M25">
        <f>MATCH(L25,'02 · Établissements'!$Z$10:$Z$131,0)</f>
        <v>100</v>
      </c>
    </row>
    <row r="26" spans="2:13" ht="23.25">
      <c r="B26" s="24">
        <v>17</v>
      </c>
      <c r="C26" s="25" t="str">
        <f>INDEX('02 · Établissements'!$C$10:$C$131,$M26)</f>
        <v>Inspecteurs académiques Burdur (Erasmus 12 inspecteurs)</v>
      </c>
      <c r="D26" s="24" t="str">
        <f>INDEX('02 · Établissements'!$E$10:$E$131,$M26)</f>
        <v>Burdur</v>
      </c>
      <c r="E26" s="24" t="str">
        <f>INDEX('02 · Établissements'!$F$10:$F$131,$M26)</f>
        <v>Burdur</v>
      </c>
      <c r="F26" s="26">
        <f>INDEX('02 · Établissements'!$V$10:$V$131,$M26)</f>
        <v>24</v>
      </c>
      <c r="G26" s="27" t="str">
        <f>INDEX('02 · Établissements'!$X$10:$X$131,$M26)</f>
        <v>A</v>
      </c>
      <c r="H26" s="24" t="str">
        <f>INDEX('02 · Établissements'!$O$10:$O$131,$M26)</f>
        <v>EELA + Erasmus</v>
      </c>
      <c r="I26" s="24" t="str">
        <f>INDEX('02 · Établissements'!$R$10:$R$131,$M26)</f>
        <v>Au CRM</v>
      </c>
      <c r="J26" s="25">
        <f>INDEX('02 · Établissements'!$Y$10:$Y$131,$M26)</f>
        <v>0</v>
      </c>
      <c r="L26">
        <f>LARGE('02 · Établissements'!$Z$10:$Z$131,$B26)</f>
        <v>24.001080000000002</v>
      </c>
      <c r="M26">
        <f>MATCH(L26,'02 · Établissements'!$Z$10:$Z$131,0)</f>
        <v>99</v>
      </c>
    </row>
    <row r="27" spans="2:13" ht="23.25">
      <c r="B27" s="24">
        <v>18</v>
      </c>
      <c r="C27" s="25" t="str">
        <f>INDEX('02 · Établissements'!$C$10:$C$131,$M27)</f>
        <v>SCAC Turquie — Institut Français de Turquie (IFT)</v>
      </c>
      <c r="D27" s="24" t="str">
        <f>INDEX('02 · Établissements'!$E$10:$E$131,$M27)</f>
        <v>Ankara</v>
      </c>
      <c r="E27" s="24" t="str">
        <f>INDEX('02 · Établissements'!$F$10:$F$131,$M27)</f>
        <v>Ankara</v>
      </c>
      <c r="F27" s="26">
        <f>INDEX('02 · Établissements'!$V$10:$V$131,$M27)</f>
        <v>24</v>
      </c>
      <c r="G27" s="27" t="str">
        <f>INDEX('02 · Établissements'!$X$10:$X$131,$M27)</f>
        <v>A</v>
      </c>
      <c r="H27" s="24" t="str">
        <f>INDEX('02 · Établissements'!$O$10:$O$131,$M27)</f>
        <v>Programme cartographie FR + UDF</v>
      </c>
      <c r="I27" s="24" t="str">
        <f>INDEX('02 · Établissements'!$R$10:$R$131,$M27)</f>
        <v>Au CRM</v>
      </c>
      <c r="J27" s="25">
        <f>INDEX('02 · Établissements'!$Y$10:$Y$131,$M27)</f>
        <v>0</v>
      </c>
      <c r="L27">
        <f>LARGE('02 · Établissements'!$Z$10:$Z$131,$B27)</f>
        <v>24.001069999999999</v>
      </c>
      <c r="M27">
        <f>MATCH(L27,'02 · Établissements'!$Z$10:$Z$131,0)</f>
        <v>98</v>
      </c>
    </row>
    <row r="28" spans="2:13">
      <c r="B28" s="24">
        <v>19</v>
      </c>
      <c r="C28" s="25" t="str">
        <f>INDEX('02 · Établissements'!$C$10:$C$131,$M28)</f>
        <v>Lycée Victor Hugo — École de langue</v>
      </c>
      <c r="D28" s="24" t="str">
        <f>INDEX('02 · Établissements'!$E$10:$E$131,$M28)</f>
        <v>Burdur</v>
      </c>
      <c r="E28" s="24" t="str">
        <f>INDEX('02 · Établissements'!$F$10:$F$131,$M28)</f>
        <v>Burdur</v>
      </c>
      <c r="F28" s="26">
        <f>INDEX('02 · Établissements'!$V$10:$V$131,$M28)</f>
        <v>24</v>
      </c>
      <c r="G28" s="27" t="str">
        <f>INDEX('02 · Établissements'!$X$10:$X$131,$M28)</f>
        <v>A</v>
      </c>
      <c r="H28" s="24" t="str">
        <f>INDEX('02 · Établissements'!$O$10:$O$131,$M28)</f>
        <v>Allumer les étoiles + UDF</v>
      </c>
      <c r="I28" s="24" t="str">
        <f>INDEX('02 · Établissements'!$R$10:$R$131,$M28)</f>
        <v>Au CRM</v>
      </c>
      <c r="J28" s="25">
        <f>INDEX('02 · Établissements'!$Y$10:$Y$131,$M28)</f>
        <v>0</v>
      </c>
      <c r="L28">
        <f>LARGE('02 · Établissements'!$Z$10:$Z$131,$B28)</f>
        <v>24.00104</v>
      </c>
      <c r="M28">
        <f>MATCH(L28,'02 · Établissements'!$Z$10:$Z$131,0)</f>
        <v>95</v>
      </c>
    </row>
    <row r="29" spans="2:13">
      <c r="B29" s="24">
        <v>20</v>
      </c>
      <c r="C29" s="25" t="str">
        <f>INDEX('02 · Établissements'!$C$10:$C$131,$M29)</f>
        <v>Dila — Bureau séjours linguistiques (İstiklal)</v>
      </c>
      <c r="D29" s="24" t="str">
        <f>INDEX('02 · Établissements'!$E$10:$E$131,$M29)</f>
        <v>Istanbul Beyoğlu</v>
      </c>
      <c r="E29" s="24" t="str">
        <f>INDEX('02 · Établissements'!$F$10:$F$131,$M29)</f>
        <v>Istanbul Beyoğlu</v>
      </c>
      <c r="F29" s="26">
        <f>INDEX('02 · Établissements'!$V$10:$V$131,$M29)</f>
        <v>24</v>
      </c>
      <c r="G29" s="27" t="str">
        <f>INDEX('02 · Établissements'!$X$10:$X$131,$M29)</f>
        <v>A</v>
      </c>
      <c r="H29" s="24" t="str">
        <f>INDEX('02 · Établissements'!$O$10:$O$131,$M29)</f>
        <v>Allumer les étoiles</v>
      </c>
      <c r="I29" s="24" t="str">
        <f>INDEX('02 · Établissements'!$R$10:$R$131,$M29)</f>
        <v>Au CRM</v>
      </c>
      <c r="J29" s="25">
        <f>INDEX('02 · Établissements'!$Y$10:$Y$131,$M29)</f>
        <v>0</v>
      </c>
      <c r="L29">
        <f>LARGE('02 · Établissements'!$Z$10:$Z$131,$B29)</f>
        <v>24.00103</v>
      </c>
      <c r="M29">
        <f>MATCH(L29,'02 · Établissements'!$Z$10:$Z$131,0)</f>
        <v>94</v>
      </c>
    </row>
    <row r="30" spans="2:13" ht="23.25">
      <c r="B30" s="24">
        <v>21</v>
      </c>
      <c r="C30" s="25" t="str">
        <f>INDEX('02 · Établissements'!$C$10:$C$131,$M30)</f>
        <v>Marmara Üniversitesi — Département FR Education</v>
      </c>
      <c r="D30" s="24" t="str">
        <f>INDEX('02 · Établissements'!$E$10:$E$131,$M30)</f>
        <v>Istanbul</v>
      </c>
      <c r="E30" s="24" t="str">
        <f>INDEX('02 · Établissements'!$F$10:$F$131,$M30)</f>
        <v>Istanbul</v>
      </c>
      <c r="F30" s="26">
        <f>INDEX('02 · Établissements'!$V$10:$V$131,$M30)</f>
        <v>24</v>
      </c>
      <c r="G30" s="27" t="str">
        <f>INDEX('02 · Établissements'!$X$10:$X$131,$M30)</f>
        <v>A</v>
      </c>
      <c r="H30" s="24" t="str">
        <f>INDEX('02 · Établissements'!$O$10:$O$131,$M30)</f>
        <v>UDF + Allumer les étoiles</v>
      </c>
      <c r="I30" s="24" t="str">
        <f>INDEX('02 · Établissements'!$R$10:$R$131,$M30)</f>
        <v>Au CRM</v>
      </c>
      <c r="J30" s="25">
        <f>INDEX('02 · Établissements'!$Y$10:$Y$131,$M30)</f>
        <v>0</v>
      </c>
      <c r="L30">
        <f>LARGE('02 · Établissements'!$Z$10:$Z$131,$B30)</f>
        <v>24.00102</v>
      </c>
      <c r="M30">
        <f>MATCH(L30,'02 · Établissements'!$Z$10:$Z$131,0)</f>
        <v>93</v>
      </c>
    </row>
    <row r="31" spans="2:13">
      <c r="B31" s="24">
        <v>22</v>
      </c>
      <c r="C31" s="25" t="str">
        <f>INDEX('02 · Établissements'!$C$10:$C$131,$M31)</f>
        <v>Müzik ve Güzel Sanatlar Üniversitesi (MGU)</v>
      </c>
      <c r="D31" s="24" t="str">
        <f>INDEX('02 · Établissements'!$E$10:$E$131,$M31)</f>
        <v>Ankara</v>
      </c>
      <c r="E31" s="24" t="str">
        <f>INDEX('02 · Établissements'!$F$10:$F$131,$M31)</f>
        <v>Ankara</v>
      </c>
      <c r="F31" s="26">
        <f>INDEX('02 · Établissements'!$V$10:$V$131,$M31)</f>
        <v>24</v>
      </c>
      <c r="G31" s="27" t="str">
        <f>INDEX('02 · Établissements'!$X$10:$X$131,$M31)</f>
        <v>A</v>
      </c>
      <c r="H31" s="24" t="str">
        <f>INDEX('02 · Établissements'!$O$10:$O$131,$M31)</f>
        <v>Programme sur mesure</v>
      </c>
      <c r="I31" s="24" t="str">
        <f>INDEX('02 · Établissements'!$R$10:$R$131,$M31)</f>
        <v>Au CRM</v>
      </c>
      <c r="J31" s="25">
        <f>INDEX('02 · Établissements'!$Y$10:$Y$131,$M31)</f>
        <v>0</v>
      </c>
      <c r="L31">
        <f>LARGE('02 · Établissements'!$Z$10:$Z$131,$B31)</f>
        <v>24.001010000000001</v>
      </c>
      <c r="M31">
        <f>MATCH(L31,'02 · Établissements'!$Z$10:$Z$131,0)</f>
        <v>92</v>
      </c>
    </row>
    <row r="32" spans="2:13" ht="23.25">
      <c r="B32" s="24">
        <v>23</v>
      </c>
      <c r="C32" s="25" t="str">
        <f>INDEX('02 · Établissements'!$C$10:$C$131,$M32)</f>
        <v>İstanbul Üniversitesi — Département de Traduction et d'Interprétariat (français)</v>
      </c>
      <c r="D32" s="24" t="str">
        <f>INDEX('02 · Établissements'!$E$10:$E$131,$M32)</f>
        <v>Istanbul</v>
      </c>
      <c r="E32" s="24" t="str">
        <f>INDEX('02 · Établissements'!$F$10:$F$131,$M32)</f>
        <v>Istanbul</v>
      </c>
      <c r="F32" s="26">
        <f>INDEX('02 · Établissements'!$V$10:$V$131,$M32)</f>
        <v>24</v>
      </c>
      <c r="G32" s="27" t="str">
        <f>INDEX('02 · Établissements'!$X$10:$X$131,$M32)</f>
        <v>A</v>
      </c>
      <c r="H32" s="24" t="str">
        <f>INDEX('02 · Établissements'!$O$10:$O$131,$M32)</f>
        <v>UDF + SIP université</v>
      </c>
      <c r="I32" s="24" t="str">
        <f>INDEX('02 · Établissements'!$R$10:$R$131,$M32)</f>
        <v>Au CRM</v>
      </c>
      <c r="J32" s="25">
        <f>INDEX('02 · Établissements'!$Y$10:$Y$131,$M32)</f>
        <v>0</v>
      </c>
      <c r="L32">
        <f>LARGE('02 · Établissements'!$Z$10:$Z$131,$B32)</f>
        <v>24.000319999999999</v>
      </c>
      <c r="M32">
        <f>MATCH(L32,'02 · Établissements'!$Z$10:$Z$131,0)</f>
        <v>23</v>
      </c>
    </row>
    <row r="33" spans="2:13">
      <c r="B33" s="24">
        <v>24</v>
      </c>
      <c r="C33" s="25" t="str">
        <f>INDEX('02 · Établissements'!$C$10:$C$131,$M33)</f>
        <v>Lycée français Charles de Gaulle d'Ankara</v>
      </c>
      <c r="D33" s="24" t="str">
        <f>INDEX('02 · Établissements'!$E$10:$E$131,$M33)</f>
        <v>Ankara</v>
      </c>
      <c r="E33" s="24" t="str">
        <f>INDEX('02 · Établissements'!$F$10:$F$131,$M33)</f>
        <v>Ankara</v>
      </c>
      <c r="F33" s="26">
        <f>INDEX('02 · Établissements'!$V$10:$V$131,$M33)</f>
        <v>23</v>
      </c>
      <c r="G33" s="27" t="str">
        <f>INDEX('02 · Établissements'!$X$10:$X$131,$M33)</f>
        <v>B</v>
      </c>
      <c r="H33" s="24" t="str">
        <f>INDEX('02 · Établissements'!$O$10:$O$131,$M33)</f>
        <v>SIP + UDF + EELA</v>
      </c>
      <c r="I33" s="24" t="str">
        <f>INDEX('02 · Établissements'!$R$10:$R$131,$M33)</f>
        <v>Au CRM</v>
      </c>
      <c r="J33" s="25">
        <f>INDEX('02 · Établissements'!$Y$10:$Y$131,$M33)</f>
        <v>0</v>
      </c>
      <c r="L33">
        <f>LARGE('02 · Établissements'!$Z$10:$Z$131,$B33)</f>
        <v>23.000240000000002</v>
      </c>
      <c r="M33">
        <f>MATCH(L33,'02 · Établissements'!$Z$10:$Z$131,0)</f>
        <v>15</v>
      </c>
    </row>
    <row r="34" spans="2:13">
      <c r="B34" s="24">
        <v>25</v>
      </c>
      <c r="C34" s="25" t="str">
        <f>INDEX('02 · Établissements'!$C$10:$C$131,$M34)</f>
        <v>Lycée français Pierre Loti d'Istanbul</v>
      </c>
      <c r="D34" s="24" t="str">
        <f>INDEX('02 · Établissements'!$E$10:$E$131,$M34)</f>
        <v>Istanbul</v>
      </c>
      <c r="E34" s="24" t="str">
        <f>INDEX('02 · Établissements'!$F$10:$F$131,$M34)</f>
        <v>Istanbul</v>
      </c>
      <c r="F34" s="26">
        <f>INDEX('02 · Établissements'!$V$10:$V$131,$M34)</f>
        <v>23</v>
      </c>
      <c r="G34" s="27" t="str">
        <f>INDEX('02 · Établissements'!$X$10:$X$131,$M34)</f>
        <v>B</v>
      </c>
      <c r="H34" s="24" t="str">
        <f>INDEX('02 · Établissements'!$O$10:$O$131,$M34)</f>
        <v>SIP + UDF + EELA</v>
      </c>
      <c r="I34" s="24" t="str">
        <f>INDEX('02 · Établissements'!$R$10:$R$131,$M34)</f>
        <v>Au CRM</v>
      </c>
      <c r="J34" s="25">
        <f>INDEX('02 · Établissements'!$Y$10:$Y$131,$M34)</f>
        <v>0</v>
      </c>
      <c r="L34">
        <f>LARGE('02 · Établissements'!$Z$10:$Z$131,$B34)</f>
        <v>23.000229999999998</v>
      </c>
      <c r="M34">
        <f>MATCH(L34,'02 · Établissements'!$Z$10:$Z$131,0)</f>
        <v>14</v>
      </c>
    </row>
    <row r="35" spans="2:13">
      <c r="B35" s="24">
        <v>26</v>
      </c>
      <c r="C35" s="25" t="str">
        <f>INDEX('02 · Établissements'!$C$10:$C$131,$M35)</f>
        <v>Lycée Saint-Joseph - Izmir</v>
      </c>
      <c r="D35" s="24" t="str">
        <f>INDEX('02 · Établissements'!$E$10:$E$131,$M35)</f>
        <v>Izmir</v>
      </c>
      <c r="E35" s="24" t="str">
        <f>INDEX('02 · Établissements'!$F$10:$F$131,$M35)</f>
        <v>Izmir</v>
      </c>
      <c r="F35" s="26">
        <f>INDEX('02 · Établissements'!$V$10:$V$131,$M35)</f>
        <v>23</v>
      </c>
      <c r="G35" s="27" t="str">
        <f>INDEX('02 · Établissements'!$X$10:$X$131,$M35)</f>
        <v>B</v>
      </c>
      <c r="H35" s="24" t="str">
        <f>INDEX('02 · Établissements'!$O$10:$O$131,$M35)</f>
        <v>Allumer les étoiles + UDF</v>
      </c>
      <c r="I35" s="24" t="str">
        <f>INDEX('02 · Établissements'!$R$10:$R$131,$M35)</f>
        <v>Au CRM</v>
      </c>
      <c r="J35" s="25">
        <f>INDEX('02 · Établissements'!$Y$10:$Y$131,$M35)</f>
        <v>0</v>
      </c>
      <c r="L35">
        <f>LARGE('02 · Établissements'!$Z$10:$Z$131,$B35)</f>
        <v>23.0002</v>
      </c>
      <c r="M35">
        <f>MATCH(L35,'02 · Établissements'!$Z$10:$Z$131,0)</f>
        <v>11</v>
      </c>
    </row>
    <row r="36" spans="2:13">
      <c r="B36" s="24">
        <v>27</v>
      </c>
      <c r="C36" s="25" t="str">
        <f>INDEX('02 · Établissements'!$C$10:$C$131,$M36)</f>
        <v>Yeni Nesil 2000</v>
      </c>
      <c r="D36" s="24" t="str">
        <f>INDEX('02 · Établissements'!$E$10:$E$131,$M36)</f>
        <v>Istanbul (Sarıyer)</v>
      </c>
      <c r="E36" s="24" t="str">
        <f>INDEX('02 · Établissements'!$F$10:$F$131,$M36)</f>
        <v>Istanbul (Sarıyer)</v>
      </c>
      <c r="F36" s="26">
        <f>INDEX('02 · Établissements'!$V$10:$V$131,$M36)</f>
        <v>23</v>
      </c>
      <c r="G36" s="27" t="str">
        <f>INDEX('02 · Établissements'!$X$10:$X$131,$M36)</f>
        <v>B</v>
      </c>
      <c r="H36" s="24" t="str">
        <f>INDEX('02 · Établissements'!$O$10:$O$131,$M36)</f>
        <v>Allumer les étoiles + UDF</v>
      </c>
      <c r="I36" s="24" t="str">
        <f>INDEX('02 · Établissements'!$R$10:$R$131,$M36)</f>
        <v>Au CRM</v>
      </c>
      <c r="J36" s="25">
        <f>INDEX('02 · Établissements'!$Y$10:$Y$131,$M36)</f>
        <v>0</v>
      </c>
      <c r="L36">
        <f>LARGE('02 · Établissements'!$Z$10:$Z$131,$B36)</f>
        <v>23.000170000000001</v>
      </c>
      <c r="M36">
        <f>MATCH(L36,'02 · Établissements'!$Z$10:$Z$131,0)</f>
        <v>8</v>
      </c>
    </row>
    <row r="37" spans="2:13">
      <c r="B37" s="24">
        <v>28</v>
      </c>
      <c r="C37" s="25" t="str">
        <f>INDEX('02 · Établissements'!$C$10:$C$131,$M37)</f>
        <v>Lycée Saint Michel</v>
      </c>
      <c r="D37" s="24" t="str">
        <f>INDEX('02 · Établissements'!$E$10:$E$131,$M37)</f>
        <v>Istanbul</v>
      </c>
      <c r="E37" s="24" t="str">
        <f>INDEX('02 · Établissements'!$F$10:$F$131,$M37)</f>
        <v>Istanbul</v>
      </c>
      <c r="F37" s="26">
        <f>INDEX('02 · Établissements'!$V$10:$V$131,$M37)</f>
        <v>23</v>
      </c>
      <c r="G37" s="27" t="str">
        <f>INDEX('02 · Établissements'!$X$10:$X$131,$M37)</f>
        <v>B</v>
      </c>
      <c r="H37" s="24" t="str">
        <f>INDEX('02 · Établissements'!$O$10:$O$131,$M37)</f>
        <v>Allumer les étoiles + UDF</v>
      </c>
      <c r="I37" s="24" t="str">
        <f>INDEX('02 · Établissements'!$R$10:$R$131,$M37)</f>
        <v>Au CRM</v>
      </c>
      <c r="J37" s="25">
        <f>INDEX('02 · Établissements'!$Y$10:$Y$131,$M37)</f>
        <v>0</v>
      </c>
      <c r="L37">
        <f>LARGE('02 · Établissements'!$Z$10:$Z$131,$B37)</f>
        <v>23.000139999999998</v>
      </c>
      <c r="M37">
        <f>MATCH(L37,'02 · Établissements'!$Z$10:$Z$131,0)</f>
        <v>5</v>
      </c>
    </row>
    <row r="38" spans="2:13">
      <c r="B38" s="24">
        <v>29</v>
      </c>
      <c r="C38" s="25" t="str">
        <f>INDEX('02 · Établissements'!$C$10:$C$131,$M38)</f>
        <v>Lycée Galatasaray</v>
      </c>
      <c r="D38" s="24" t="str">
        <f>INDEX('02 · Établissements'!$E$10:$E$131,$M38)</f>
        <v>Istanbul</v>
      </c>
      <c r="E38" s="24" t="str">
        <f>INDEX('02 · Établissements'!$F$10:$F$131,$M38)</f>
        <v>Istanbul</v>
      </c>
      <c r="F38" s="26">
        <f>INDEX('02 · Établissements'!$V$10:$V$131,$M38)</f>
        <v>23</v>
      </c>
      <c r="G38" s="27" t="str">
        <f>INDEX('02 · Établissements'!$X$10:$X$131,$M38)</f>
        <v>B</v>
      </c>
      <c r="H38" s="24" t="str">
        <f>INDEX('02 · Établissements'!$O$10:$O$131,$M38)</f>
        <v>Allumer les étoiles + UDF + EELA</v>
      </c>
      <c r="I38" s="24" t="str">
        <f>INDEX('02 · Établissements'!$R$10:$R$131,$M38)</f>
        <v>Au CRM</v>
      </c>
      <c r="J38" s="25">
        <f>INDEX('02 · Établissements'!$Y$10:$Y$131,$M38)</f>
        <v>0</v>
      </c>
      <c r="L38">
        <f>LARGE('02 · Établissements'!$Z$10:$Z$131,$B38)</f>
        <v>23.0001</v>
      </c>
      <c r="M38">
        <f>MATCH(L38,'02 · Établissements'!$Z$10:$Z$131,0)</f>
        <v>1</v>
      </c>
    </row>
    <row r="39" spans="2:13" ht="23.25">
      <c r="B39" s="24">
        <v>30</v>
      </c>
      <c r="C39" s="25" t="str">
        <f>INDEX('02 · Établissements'!$C$10:$C$131,$M39)</f>
        <v>TED Ankara Koleji (≠ TR-C01 — campus complet)</v>
      </c>
      <c r="D39" s="24" t="str">
        <f>INDEX('02 · Établissements'!$E$10:$E$131,$M39)</f>
        <v>Ankara</v>
      </c>
      <c r="E39" s="24" t="str">
        <f>INDEX('02 · Établissements'!$F$10:$F$131,$M39)</f>
        <v>Ankara</v>
      </c>
      <c r="F39" s="26">
        <f>INDEX('02 · Établissements'!$V$10:$V$131,$M39)</f>
        <v>22</v>
      </c>
      <c r="G39" s="27" t="str">
        <f>INDEX('02 · Établissements'!$X$10:$X$131,$M39)</f>
        <v>B</v>
      </c>
      <c r="H39" s="24" t="str">
        <f>INDEX('02 · Établissements'!$O$10:$O$131,$M39)</f>
        <v>Allumer les étoiles</v>
      </c>
      <c r="I39" s="24" t="str">
        <f>INDEX('02 · Établissements'!$R$10:$R$131,$M39)</f>
        <v>Absent CRM</v>
      </c>
      <c r="J39" s="25">
        <f>INDEX('02 · Établissements'!$Y$10:$Y$131,$M39)</f>
        <v>0</v>
      </c>
      <c r="L39">
        <f>LARGE('02 · Établissements'!$Z$10:$Z$131,$B39)</f>
        <v>22.001249999999999</v>
      </c>
      <c r="M39">
        <f>MATCH(L39,'02 · Établissements'!$Z$10:$Z$131,0)</f>
        <v>116</v>
      </c>
    </row>
    <row r="42" spans="2:13">
      <c r="B42" s="49" t="s">
        <v>64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</row>
  </sheetData>
  <autoFilter ref="B9:J39" xr:uid="{00000000-0009-0000-0000-000003000000}"/>
  <mergeCells count="3">
    <mergeCell ref="B5:L5"/>
    <mergeCell ref="B6:L6"/>
    <mergeCell ref="B42:L42"/>
  </mergeCells>
  <conditionalFormatting sqref="B10:J39">
    <cfRule type="expression" dxfId="8" priority="2">
      <formula>ISEVEN(ROW())</formula>
    </cfRule>
  </conditionalFormatting>
  <conditionalFormatting sqref="G10:G39">
    <cfRule type="cellIs" dxfId="7" priority="3" operator="equal">
      <formula>"A"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A2E5E"/>
  </sheetPr>
  <dimension ref="A1:E24"/>
  <sheetViews>
    <sheetView showGridLines="0" zoomScaleNormal="100" workbookViewId="0">
      <pane ySplit="9" topLeftCell="A10" activePane="bottomLeft" state="frozen"/>
      <selection pane="bottomLeft"/>
    </sheetView>
  </sheetViews>
  <sheetFormatPr defaultColWidth="8.7109375" defaultRowHeight="14.25"/>
  <cols>
    <col min="1" max="1" width="2.140625" customWidth="1"/>
    <col min="2" max="2" width="5" customWidth="1"/>
    <col min="3" max="3" width="30" customWidth="1"/>
    <col min="4" max="4" width="14" customWidth="1"/>
    <col min="5" max="5" width="16" customWidth="1"/>
  </cols>
  <sheetData>
    <row r="1" spans="1:5">
      <c r="A1" s="3"/>
      <c r="B1" s="3"/>
      <c r="C1" s="3"/>
      <c r="D1" s="3"/>
      <c r="E1" s="3"/>
    </row>
    <row r="2" spans="1:5">
      <c r="A2" s="3"/>
      <c r="B2" s="4" t="s">
        <v>1025</v>
      </c>
      <c r="C2" s="3"/>
      <c r="D2" s="3"/>
      <c r="E2" s="3"/>
    </row>
    <row r="3" spans="1:5" ht="30" customHeight="1">
      <c r="A3" s="3"/>
      <c r="B3" s="5" t="s">
        <v>23</v>
      </c>
      <c r="C3" s="3"/>
      <c r="D3" s="3"/>
      <c r="E3" s="3"/>
    </row>
    <row r="4" spans="1:5" ht="3.75" customHeight="1">
      <c r="A4" s="3"/>
      <c r="B4" s="6"/>
      <c r="C4" s="6"/>
      <c r="D4" s="6"/>
      <c r="E4" s="6"/>
    </row>
    <row r="5" spans="1:5">
      <c r="A5" s="3"/>
      <c r="B5" s="40" t="s">
        <v>1026</v>
      </c>
      <c r="C5" s="40"/>
      <c r="D5" s="40"/>
      <c r="E5" s="40"/>
    </row>
    <row r="6" spans="1:5" ht="19.5" customHeight="1">
      <c r="A6" s="3"/>
      <c r="B6" s="46" t="s">
        <v>67</v>
      </c>
      <c r="C6" s="46"/>
      <c r="D6" s="46"/>
      <c r="E6" s="46"/>
    </row>
    <row r="7" spans="1:5">
      <c r="A7" s="3"/>
      <c r="B7" s="1" t="s">
        <v>68</v>
      </c>
      <c r="C7" s="3"/>
      <c r="D7" s="3"/>
      <c r="E7" s="3"/>
    </row>
    <row r="8" spans="1:5">
      <c r="A8" s="3"/>
      <c r="B8" s="3"/>
      <c r="C8" s="3"/>
      <c r="D8" s="3"/>
      <c r="E8" s="3"/>
    </row>
    <row r="9" spans="1:5">
      <c r="B9" s="30" t="s">
        <v>1020</v>
      </c>
      <c r="C9" s="30" t="s">
        <v>1027</v>
      </c>
      <c r="D9" s="30" t="s">
        <v>1028</v>
      </c>
      <c r="E9" s="30" t="s">
        <v>1029</v>
      </c>
    </row>
    <row r="10" spans="1:5">
      <c r="B10" s="27">
        <v>1</v>
      </c>
      <c r="C10" s="31" t="s">
        <v>1030</v>
      </c>
      <c r="D10" s="27">
        <v>2</v>
      </c>
      <c r="E10" s="32">
        <v>9260</v>
      </c>
    </row>
    <row r="11" spans="1:5">
      <c r="B11" s="27">
        <v>2</v>
      </c>
      <c r="C11" s="31" t="s">
        <v>1031</v>
      </c>
      <c r="D11" s="27">
        <v>1</v>
      </c>
      <c r="E11" s="32">
        <v>1200</v>
      </c>
    </row>
    <row r="12" spans="1:5">
      <c r="B12" s="27">
        <v>3</v>
      </c>
      <c r="C12" s="31" t="s">
        <v>1032</v>
      </c>
      <c r="D12" s="27">
        <v>11</v>
      </c>
      <c r="E12" s="32">
        <v>224034</v>
      </c>
    </row>
    <row r="13" spans="1:5">
      <c r="B13" s="27">
        <v>4</v>
      </c>
      <c r="C13" s="31" t="s">
        <v>1033</v>
      </c>
      <c r="D13" s="27">
        <v>3</v>
      </c>
      <c r="E13" s="32">
        <v>127200</v>
      </c>
    </row>
    <row r="14" spans="1:5">
      <c r="B14" s="27">
        <v>5</v>
      </c>
      <c r="C14" s="31" t="s">
        <v>1034</v>
      </c>
      <c r="D14" s="27">
        <v>2</v>
      </c>
      <c r="E14" s="32">
        <v>133400</v>
      </c>
    </row>
    <row r="15" spans="1:5">
      <c r="B15" s="27">
        <v>6</v>
      </c>
      <c r="C15" s="31" t="s">
        <v>1035</v>
      </c>
      <c r="D15" s="27">
        <v>1</v>
      </c>
      <c r="E15" s="32">
        <v>26000</v>
      </c>
    </row>
    <row r="16" spans="1:5">
      <c r="B16" s="27">
        <v>7</v>
      </c>
      <c r="C16" s="31" t="s">
        <v>1036</v>
      </c>
      <c r="D16" s="27">
        <v>3</v>
      </c>
      <c r="E16" s="32">
        <v>33948</v>
      </c>
    </row>
    <row r="17" spans="2:5">
      <c r="B17" s="27">
        <v>8</v>
      </c>
      <c r="C17" s="31" t="s">
        <v>1037</v>
      </c>
      <c r="D17" s="27">
        <v>7</v>
      </c>
      <c r="E17" s="32">
        <v>200400</v>
      </c>
    </row>
    <row r="18" spans="2:5">
      <c r="B18" s="27">
        <v>9</v>
      </c>
      <c r="C18" s="31" t="s">
        <v>1038</v>
      </c>
      <c r="D18" s="27">
        <v>1</v>
      </c>
      <c r="E18" s="32">
        <v>5040</v>
      </c>
    </row>
    <row r="19" spans="2:5">
      <c r="C19" s="33" t="s">
        <v>1039</v>
      </c>
      <c r="D19" s="34">
        <f>SUM(D10:D18)</f>
        <v>31</v>
      </c>
      <c r="E19" s="35">
        <f>SUM(E10:E18)</f>
        <v>760482</v>
      </c>
    </row>
    <row r="21" spans="2:5" ht="15" customHeight="1">
      <c r="B21" s="44" t="s">
        <v>1040</v>
      </c>
      <c r="C21" s="44"/>
      <c r="D21" s="44"/>
      <c r="E21" s="44"/>
    </row>
    <row r="22" spans="2:5">
      <c r="B22" s="44"/>
      <c r="C22" s="44"/>
      <c r="D22" s="44"/>
      <c r="E22" s="44"/>
    </row>
    <row r="24" spans="2:5">
      <c r="B24" s="49" t="s">
        <v>64</v>
      </c>
      <c r="C24" s="49"/>
      <c r="D24" s="49"/>
      <c r="E24" s="49"/>
    </row>
  </sheetData>
  <mergeCells count="4">
    <mergeCell ref="B5:E5"/>
    <mergeCell ref="B6:E6"/>
    <mergeCell ref="B21:E22"/>
    <mergeCell ref="B24:E24"/>
  </mergeCells>
  <conditionalFormatting sqref="B10:E18">
    <cfRule type="expression" dxfId="6" priority="3">
      <formula>ISEVEN(ROW())</formula>
    </cfRule>
  </conditionalFormatting>
  <conditionalFormatting sqref="E10:E18">
    <cfRule type="dataBar" priority="2">
      <dataBar>
        <cfvo type="num" val="0"/>
        <cfvo type="max"/>
        <color rgb="FF9AA7C7"/>
      </dataBar>
      <extLst>
        <ext xmlns:x14="http://schemas.microsoft.com/office/spreadsheetml/2009/9/main" uri="{B025F937-C7B1-47D3-B67F-A62EFF666E3E}">
          <x14:id>{98E08E37-96B9-4156-94F3-2DF115C06E5F}</x14:id>
        </ext>
      </extLst>
    </cfRule>
  </conditionalFormatting>
  <pageMargins left="0.75" right="0.75" top="1" bottom="1" header="0.511811023622047" footer="0.511811023622047"/>
  <pageSetup paperSize="9" orientation="portrait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8E08E37-96B9-4156-94F3-2DF115C06E5F}">
            <x14:dataBar axisPosition="none">
              <x14:cfvo type="num">
                <xm:f>0</xm:f>
              </x14:cfvo>
              <x14:cfvo type="max"/>
              <x14:negativeFillColor rgb="FF9AA7C7"/>
            </x14:dataBar>
          </x14:cfRule>
          <xm:sqref>E10:E18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A2E5E"/>
  </sheetPr>
  <dimension ref="A1:I21"/>
  <sheetViews>
    <sheetView showGridLines="0" zoomScaleNormal="100" workbookViewId="0">
      <pane ySplit="9" topLeftCell="A10" activePane="bottomLeft" state="frozen"/>
      <selection pane="bottomLeft"/>
    </sheetView>
  </sheetViews>
  <sheetFormatPr defaultColWidth="8.7109375" defaultRowHeight="14.25"/>
  <cols>
    <col min="1" max="1" width="2.140625" customWidth="1"/>
    <col min="2" max="2" width="26" customWidth="1"/>
    <col min="3" max="3" width="14" customWidth="1"/>
    <col min="4" max="4" width="16" customWidth="1"/>
    <col min="5" max="5" width="18" customWidth="1"/>
    <col min="6" max="6" width="24" customWidth="1"/>
    <col min="7" max="7" width="18" customWidth="1"/>
    <col min="8" max="8" width="24" customWidth="1"/>
    <col min="9" max="9" width="14" customWidth="1"/>
  </cols>
  <sheetData>
    <row r="1" spans="1:9">
      <c r="A1" s="3"/>
      <c r="B1" s="3"/>
      <c r="C1" s="3"/>
      <c r="D1" s="3"/>
      <c r="E1" s="3"/>
      <c r="F1" s="3"/>
      <c r="G1" s="3"/>
      <c r="H1" s="3"/>
      <c r="I1" s="3"/>
    </row>
    <row r="2" spans="1:9">
      <c r="A2" s="3"/>
      <c r="B2" s="4" t="s">
        <v>1041</v>
      </c>
      <c r="C2" s="3"/>
      <c r="D2" s="3"/>
      <c r="E2" s="3"/>
      <c r="F2" s="3"/>
      <c r="G2" s="3"/>
      <c r="H2" s="3"/>
      <c r="I2" s="3"/>
    </row>
    <row r="3" spans="1:9" ht="30" customHeight="1">
      <c r="A3" s="3"/>
      <c r="B3" s="5" t="s">
        <v>26</v>
      </c>
      <c r="C3" s="3"/>
      <c r="D3" s="3"/>
      <c r="E3" s="3"/>
      <c r="F3" s="3"/>
      <c r="G3" s="3"/>
      <c r="H3" s="3"/>
      <c r="I3" s="3"/>
    </row>
    <row r="4" spans="1:9" ht="3.75" customHeight="1">
      <c r="A4" s="3"/>
      <c r="B4" s="6"/>
      <c r="C4" s="6"/>
      <c r="D4" s="6"/>
      <c r="E4" s="6"/>
      <c r="F4" s="3"/>
      <c r="G4" s="3"/>
      <c r="H4" s="3"/>
      <c r="I4" s="3"/>
    </row>
    <row r="5" spans="1:9">
      <c r="A5" s="3"/>
      <c r="B5" s="40" t="s">
        <v>1042</v>
      </c>
      <c r="C5" s="40"/>
      <c r="D5" s="40"/>
      <c r="E5" s="40"/>
      <c r="F5" s="40"/>
      <c r="G5" s="40"/>
      <c r="H5" s="40"/>
      <c r="I5" s="40"/>
    </row>
    <row r="6" spans="1:9" ht="19.5" customHeight="1">
      <c r="A6" s="3"/>
      <c r="B6" s="46" t="s">
        <v>3</v>
      </c>
      <c r="C6" s="46"/>
      <c r="D6" s="46"/>
      <c r="E6" s="46"/>
      <c r="F6" s="46"/>
      <c r="G6" s="46"/>
      <c r="H6" s="46"/>
      <c r="I6" s="46"/>
    </row>
    <row r="7" spans="1:9">
      <c r="A7" s="3"/>
      <c r="B7" s="1" t="s">
        <v>4</v>
      </c>
      <c r="C7" s="3"/>
      <c r="D7" s="3"/>
      <c r="E7" s="3"/>
      <c r="F7" s="3"/>
      <c r="G7" s="3"/>
      <c r="H7" s="3"/>
      <c r="I7" s="3"/>
    </row>
    <row r="8" spans="1:9">
      <c r="A8" s="3"/>
      <c r="B8" s="3"/>
      <c r="C8" s="3"/>
      <c r="D8" s="3"/>
      <c r="E8" s="3"/>
      <c r="F8" s="3"/>
      <c r="G8" s="3"/>
      <c r="H8" s="3"/>
      <c r="I8" s="3"/>
    </row>
    <row r="9" spans="1:9" ht="27.75" customHeight="1">
      <c r="B9" s="22" t="s">
        <v>1043</v>
      </c>
      <c r="C9" s="22" t="s">
        <v>1044</v>
      </c>
      <c r="D9" s="22" t="s">
        <v>1021</v>
      </c>
      <c r="E9" s="22" t="s">
        <v>1045</v>
      </c>
      <c r="F9" s="22" t="s">
        <v>1046</v>
      </c>
      <c r="G9" s="22" t="s">
        <v>99</v>
      </c>
      <c r="H9" s="22" t="s">
        <v>1047</v>
      </c>
      <c r="I9" s="22" t="s">
        <v>1048</v>
      </c>
    </row>
    <row r="10" spans="1:9">
      <c r="B10" s="31" t="s">
        <v>1049</v>
      </c>
      <c r="C10" s="31" t="s">
        <v>1050</v>
      </c>
      <c r="D10" s="31"/>
      <c r="E10" s="31" t="s">
        <v>1051</v>
      </c>
      <c r="F10" s="31"/>
      <c r="G10" s="31"/>
      <c r="H10" s="31" t="s">
        <v>744</v>
      </c>
      <c r="I10" s="31" t="s">
        <v>1052</v>
      </c>
    </row>
    <row r="11" spans="1:9">
      <c r="B11" s="36" t="s">
        <v>1049</v>
      </c>
      <c r="C11" s="36" t="s">
        <v>1053</v>
      </c>
      <c r="D11" s="36"/>
      <c r="E11" s="36" t="s">
        <v>1054</v>
      </c>
      <c r="F11" s="36"/>
      <c r="G11" s="36"/>
      <c r="H11" s="36" t="s">
        <v>744</v>
      </c>
      <c r="I11" s="36" t="s">
        <v>1052</v>
      </c>
    </row>
    <row r="12" spans="1:9">
      <c r="B12" s="31" t="s">
        <v>1055</v>
      </c>
      <c r="C12" s="31" t="s">
        <v>1056</v>
      </c>
      <c r="D12" s="31"/>
      <c r="E12" s="31" t="s">
        <v>1057</v>
      </c>
      <c r="F12" s="31"/>
      <c r="G12" s="31"/>
      <c r="H12" s="31" t="s">
        <v>1058</v>
      </c>
      <c r="I12" s="31" t="s">
        <v>1052</v>
      </c>
    </row>
    <row r="13" spans="1:9">
      <c r="B13" s="36"/>
      <c r="C13" s="36" t="s">
        <v>1059</v>
      </c>
      <c r="D13" s="36"/>
      <c r="E13" s="36" t="s">
        <v>1060</v>
      </c>
      <c r="F13" s="36"/>
      <c r="G13" s="36" t="s">
        <v>1061</v>
      </c>
      <c r="H13" s="36" t="s">
        <v>667</v>
      </c>
      <c r="I13" s="36" t="s">
        <v>1052</v>
      </c>
    </row>
    <row r="14" spans="1:9">
      <c r="B14" s="31"/>
      <c r="C14" s="31" t="s">
        <v>1062</v>
      </c>
      <c r="D14" s="31"/>
      <c r="E14" s="31" t="s">
        <v>1063</v>
      </c>
      <c r="F14" s="31"/>
      <c r="G14" s="31" t="s">
        <v>1064</v>
      </c>
      <c r="H14" s="31" t="s">
        <v>1065</v>
      </c>
      <c r="I14" s="31" t="s">
        <v>1052</v>
      </c>
    </row>
    <row r="15" spans="1:9">
      <c r="B15" s="36"/>
      <c r="C15" s="36" t="s">
        <v>1066</v>
      </c>
      <c r="D15" s="36"/>
      <c r="E15" s="36" t="s">
        <v>1054</v>
      </c>
      <c r="F15" s="36"/>
      <c r="G15" s="36"/>
      <c r="H15" s="36" t="s">
        <v>1067</v>
      </c>
      <c r="I15" s="36" t="s">
        <v>1052</v>
      </c>
    </row>
    <row r="17" spans="2:9" ht="15" customHeight="1">
      <c r="B17" s="45" t="s">
        <v>1068</v>
      </c>
      <c r="C17" s="45"/>
      <c r="D17" s="45"/>
      <c r="E17" s="45"/>
      <c r="F17" s="45"/>
      <c r="G17" s="45"/>
      <c r="H17" s="45"/>
      <c r="I17" s="45"/>
    </row>
    <row r="18" spans="2:9">
      <c r="B18" s="45"/>
      <c r="C18" s="45"/>
      <c r="D18" s="45"/>
      <c r="E18" s="45"/>
      <c r="F18" s="45"/>
      <c r="G18" s="45"/>
      <c r="H18" s="45"/>
      <c r="I18" s="45"/>
    </row>
    <row r="19" spans="2:9">
      <c r="B19" s="45"/>
      <c r="C19" s="45"/>
      <c r="D19" s="45"/>
      <c r="E19" s="45"/>
      <c r="F19" s="45"/>
      <c r="G19" s="45"/>
      <c r="H19" s="45"/>
      <c r="I19" s="45"/>
    </row>
    <row r="21" spans="2:9">
      <c r="B21" s="49" t="s">
        <v>64</v>
      </c>
      <c r="C21" s="49"/>
      <c r="D21" s="49"/>
      <c r="E21" s="49"/>
      <c r="F21" s="49"/>
      <c r="G21" s="49"/>
      <c r="H21" s="49"/>
      <c r="I21" s="49"/>
    </row>
  </sheetData>
  <autoFilter ref="B9:I15" xr:uid="{00000000-0009-0000-0000-000005000000}"/>
  <mergeCells count="4">
    <mergeCell ref="B5:I5"/>
    <mergeCell ref="B6:I6"/>
    <mergeCell ref="B17:I19"/>
    <mergeCell ref="B21:I2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A2E5E"/>
  </sheetPr>
  <dimension ref="A1:O42"/>
  <sheetViews>
    <sheetView showGridLines="0" zoomScaleNormal="100" workbookViewId="0">
      <pane xSplit="2" ySplit="9" topLeftCell="C10" activePane="bottomRight" state="frozen"/>
      <selection pane="bottomRight"/>
      <selection pane="bottomLeft" activeCell="A10" sqref="A10"/>
      <selection pane="topRight" activeCell="C1" sqref="C1"/>
    </sheetView>
  </sheetViews>
  <sheetFormatPr defaultColWidth="8.7109375" defaultRowHeight="14.25"/>
  <cols>
    <col min="1" max="1" width="2.140625" customWidth="1"/>
    <col min="2" max="2" width="6" customWidth="1"/>
    <col min="3" max="3" width="22" customWidth="1"/>
    <col min="4" max="4" width="18" customWidth="1"/>
    <col min="5" max="6" width="20" customWidth="1"/>
    <col min="7" max="7" width="14" customWidth="1"/>
    <col min="8" max="11" width="18" customWidth="1"/>
    <col min="12" max="13" width="16" customWidth="1"/>
    <col min="14" max="15" width="18" customWidth="1"/>
  </cols>
  <sheetData>
    <row r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3"/>
      <c r="B2" s="4" t="s">
        <v>1069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30" customHeight="1">
      <c r="A3" s="3"/>
      <c r="B3" s="5" t="s">
        <v>29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3.75" customHeight="1">
      <c r="A4" s="3"/>
      <c r="B4" s="6"/>
      <c r="C4" s="6"/>
      <c r="D4" s="6"/>
      <c r="E4" s="6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>
      <c r="A5" s="3"/>
      <c r="B5" s="40" t="s">
        <v>1070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ht="19.5" customHeight="1">
      <c r="A6" s="3"/>
      <c r="B6" s="46" t="s">
        <v>105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>
      <c r="A7" s="3"/>
      <c r="B7" s="1" t="s">
        <v>106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27.75" customHeight="1">
      <c r="B9" s="22" t="s">
        <v>107</v>
      </c>
      <c r="C9" s="22" t="s">
        <v>1071</v>
      </c>
      <c r="D9" s="22" t="s">
        <v>1072</v>
      </c>
      <c r="E9" s="22" t="s">
        <v>1073</v>
      </c>
      <c r="F9" s="22" t="s">
        <v>1074</v>
      </c>
      <c r="G9" s="22" t="s">
        <v>1075</v>
      </c>
      <c r="H9" s="22" t="s">
        <v>1076</v>
      </c>
      <c r="I9" s="22" t="s">
        <v>1077</v>
      </c>
      <c r="J9" s="22" t="s">
        <v>1078</v>
      </c>
      <c r="K9" s="22" t="s">
        <v>1079</v>
      </c>
      <c r="L9" s="22" t="s">
        <v>1080</v>
      </c>
      <c r="M9" s="22" t="s">
        <v>35</v>
      </c>
      <c r="N9" s="22" t="s">
        <v>1081</v>
      </c>
      <c r="O9" s="22" t="s">
        <v>1082</v>
      </c>
    </row>
    <row r="10" spans="1:15" ht="23.25">
      <c r="B10" s="24" t="s">
        <v>1083</v>
      </c>
      <c r="C10" s="24" t="s">
        <v>1084</v>
      </c>
      <c r="D10" s="25" t="s">
        <v>1085</v>
      </c>
      <c r="E10" s="25" t="s">
        <v>1086</v>
      </c>
      <c r="F10" s="25" t="s">
        <v>1087</v>
      </c>
      <c r="G10" s="25" t="s">
        <v>1088</v>
      </c>
      <c r="H10" s="25" t="s">
        <v>1089</v>
      </c>
      <c r="I10" s="25" t="s">
        <v>1090</v>
      </c>
      <c r="J10" s="25" t="s">
        <v>1091</v>
      </c>
      <c r="K10" s="25" t="s">
        <v>1092</v>
      </c>
      <c r="L10" s="25" t="s">
        <v>1093</v>
      </c>
      <c r="M10" s="25" t="s">
        <v>1094</v>
      </c>
      <c r="N10" s="25" t="s">
        <v>1095</v>
      </c>
      <c r="O10" s="25" t="s">
        <v>1096</v>
      </c>
    </row>
    <row r="11" spans="1:15" ht="34.9">
      <c r="B11" s="24" t="s">
        <v>1097</v>
      </c>
      <c r="C11" s="24" t="s">
        <v>1098</v>
      </c>
      <c r="D11" s="25" t="s">
        <v>128</v>
      </c>
      <c r="E11" s="25" t="s">
        <v>1099</v>
      </c>
      <c r="F11" s="25" t="s">
        <v>1100</v>
      </c>
      <c r="G11" s="25" t="s">
        <v>1101</v>
      </c>
      <c r="H11" s="25" t="s">
        <v>1102</v>
      </c>
      <c r="I11" s="25" t="s">
        <v>1103</v>
      </c>
      <c r="J11" s="25" t="s">
        <v>1104</v>
      </c>
      <c r="K11" s="25" t="s">
        <v>1105</v>
      </c>
      <c r="L11" s="25" t="s">
        <v>1106</v>
      </c>
      <c r="M11" s="25" t="s">
        <v>1105</v>
      </c>
      <c r="N11" s="25" t="s">
        <v>1107</v>
      </c>
      <c r="O11" s="25" t="s">
        <v>1108</v>
      </c>
    </row>
    <row r="12" spans="1:15" ht="23.25">
      <c r="B12" s="24" t="s">
        <v>1109</v>
      </c>
      <c r="C12" s="24" t="s">
        <v>1110</v>
      </c>
      <c r="D12" s="25" t="s">
        <v>128</v>
      </c>
      <c r="E12" s="25" t="s">
        <v>1111</v>
      </c>
      <c r="F12" s="25" t="s">
        <v>1112</v>
      </c>
      <c r="G12" s="25" t="s">
        <v>1113</v>
      </c>
      <c r="H12" s="25" t="s">
        <v>1114</v>
      </c>
      <c r="I12" s="25" t="s">
        <v>1103</v>
      </c>
      <c r="J12" s="25" t="s">
        <v>1115</v>
      </c>
      <c r="K12" s="25" t="s">
        <v>1105</v>
      </c>
      <c r="L12" s="25" t="s">
        <v>1106</v>
      </c>
      <c r="M12" s="25" t="s">
        <v>1105</v>
      </c>
      <c r="N12" s="25" t="s">
        <v>1107</v>
      </c>
      <c r="O12" s="25" t="s">
        <v>1108</v>
      </c>
    </row>
    <row r="13" spans="1:15" ht="23.25">
      <c r="B13" s="24" t="s">
        <v>1116</v>
      </c>
      <c r="C13" s="24" t="s">
        <v>1117</v>
      </c>
      <c r="D13" s="25" t="s">
        <v>128</v>
      </c>
      <c r="E13" s="25" t="s">
        <v>1118</v>
      </c>
      <c r="F13" s="25" t="s">
        <v>1119</v>
      </c>
      <c r="G13" s="25" t="s">
        <v>1120</v>
      </c>
      <c r="H13" s="25" t="s">
        <v>1121</v>
      </c>
      <c r="I13" s="25" t="s">
        <v>1122</v>
      </c>
      <c r="J13" s="25" t="s">
        <v>1123</v>
      </c>
      <c r="K13" s="25" t="s">
        <v>1124</v>
      </c>
      <c r="L13" s="25" t="s">
        <v>1106</v>
      </c>
      <c r="M13" s="25" t="s">
        <v>1106</v>
      </c>
      <c r="N13" s="25" t="s">
        <v>1125</v>
      </c>
      <c r="O13" s="25" t="s">
        <v>1126</v>
      </c>
    </row>
    <row r="14" spans="1:15" ht="23.25">
      <c r="B14" s="24" t="s">
        <v>1127</v>
      </c>
      <c r="C14" s="24" t="s">
        <v>1128</v>
      </c>
      <c r="D14" s="25" t="s">
        <v>128</v>
      </c>
      <c r="E14" s="25" t="s">
        <v>1129</v>
      </c>
      <c r="F14" s="25" t="s">
        <v>1130</v>
      </c>
      <c r="G14" s="25" t="s">
        <v>1131</v>
      </c>
      <c r="H14" s="25" t="s">
        <v>1132</v>
      </c>
      <c r="I14" s="25" t="s">
        <v>1133</v>
      </c>
      <c r="J14" s="25" t="s">
        <v>1134</v>
      </c>
      <c r="K14" s="25" t="s">
        <v>1105</v>
      </c>
      <c r="L14" s="25" t="s">
        <v>1106</v>
      </c>
      <c r="M14" s="25" t="s">
        <v>1105</v>
      </c>
      <c r="N14" s="25" t="s">
        <v>1135</v>
      </c>
      <c r="O14" s="25" t="s">
        <v>1136</v>
      </c>
    </row>
    <row r="15" spans="1:15" ht="23.25">
      <c r="B15" s="24" t="s">
        <v>1137</v>
      </c>
      <c r="C15" s="24" t="s">
        <v>1138</v>
      </c>
      <c r="D15" s="25" t="s">
        <v>258</v>
      </c>
      <c r="E15" s="25" t="s">
        <v>1096</v>
      </c>
      <c r="F15" s="25" t="s">
        <v>1139</v>
      </c>
      <c r="G15" s="25" t="s">
        <v>1140</v>
      </c>
      <c r="H15" s="25" t="s">
        <v>1141</v>
      </c>
      <c r="I15" s="25" t="s">
        <v>1142</v>
      </c>
      <c r="J15" s="25" t="s">
        <v>1143</v>
      </c>
      <c r="K15" s="25" t="s">
        <v>1105</v>
      </c>
      <c r="L15" s="25" t="s">
        <v>1144</v>
      </c>
      <c r="M15" s="25" t="s">
        <v>1145</v>
      </c>
      <c r="N15" s="25" t="s">
        <v>1146</v>
      </c>
      <c r="O15" s="25" t="s">
        <v>1096</v>
      </c>
    </row>
    <row r="16" spans="1:15" ht="34.9">
      <c r="B16" s="24" t="s">
        <v>1147</v>
      </c>
      <c r="C16" s="24" t="s">
        <v>1148</v>
      </c>
      <c r="D16" s="25" t="s">
        <v>1149</v>
      </c>
      <c r="E16" s="25" t="s">
        <v>1150</v>
      </c>
      <c r="F16" s="25" t="s">
        <v>1151</v>
      </c>
      <c r="G16" s="25" t="s">
        <v>1152</v>
      </c>
      <c r="H16" s="25" t="s">
        <v>1153</v>
      </c>
      <c r="I16" s="25" t="s">
        <v>1133</v>
      </c>
      <c r="J16" s="25" t="s">
        <v>1154</v>
      </c>
      <c r="K16" s="25" t="s">
        <v>1155</v>
      </c>
      <c r="L16" s="25" t="s">
        <v>1156</v>
      </c>
      <c r="M16" s="25" t="s">
        <v>1144</v>
      </c>
      <c r="N16" s="25" t="s">
        <v>1157</v>
      </c>
      <c r="O16" s="25" t="s">
        <v>1158</v>
      </c>
    </row>
    <row r="17" spans="2:15" ht="46.5">
      <c r="B17" s="24" t="s">
        <v>1159</v>
      </c>
      <c r="C17" s="24" t="s">
        <v>1160</v>
      </c>
      <c r="D17" s="25" t="s">
        <v>1161</v>
      </c>
      <c r="E17" s="25" t="s">
        <v>1162</v>
      </c>
      <c r="F17" s="25" t="s">
        <v>1163</v>
      </c>
      <c r="G17" s="25" t="s">
        <v>1164</v>
      </c>
      <c r="H17" s="25" t="s">
        <v>1165</v>
      </c>
      <c r="I17" s="25" t="s">
        <v>1166</v>
      </c>
      <c r="J17" s="25" t="s">
        <v>1167</v>
      </c>
      <c r="K17" s="25" t="s">
        <v>1105</v>
      </c>
      <c r="L17" s="25" t="s">
        <v>1093</v>
      </c>
      <c r="M17" s="25" t="s">
        <v>1168</v>
      </c>
      <c r="N17" s="25" t="s">
        <v>1169</v>
      </c>
      <c r="O17" s="25" t="s">
        <v>1170</v>
      </c>
    </row>
    <row r="18" spans="2:15" ht="34.9">
      <c r="B18" s="24" t="s">
        <v>1171</v>
      </c>
      <c r="C18" s="24" t="s">
        <v>1172</v>
      </c>
      <c r="D18" s="25" t="s">
        <v>1173</v>
      </c>
      <c r="E18" s="25" t="s">
        <v>1174</v>
      </c>
      <c r="F18" s="25" t="s">
        <v>1175</v>
      </c>
      <c r="G18" s="25" t="s">
        <v>1088</v>
      </c>
      <c r="H18" s="25" t="s">
        <v>1176</v>
      </c>
      <c r="I18" s="25" t="s">
        <v>1177</v>
      </c>
      <c r="J18" s="25" t="s">
        <v>1178</v>
      </c>
      <c r="K18" s="25" t="s">
        <v>1179</v>
      </c>
      <c r="L18" s="25" t="s">
        <v>1093</v>
      </c>
      <c r="M18" s="25" t="s">
        <v>1180</v>
      </c>
      <c r="N18" s="25" t="s">
        <v>1181</v>
      </c>
      <c r="O18" s="25" t="s">
        <v>1182</v>
      </c>
    </row>
    <row r="19" spans="2:15" ht="46.5">
      <c r="B19" s="24" t="s">
        <v>1183</v>
      </c>
      <c r="C19" s="24" t="s">
        <v>1184</v>
      </c>
      <c r="D19" s="25" t="s">
        <v>1185</v>
      </c>
      <c r="E19" s="25" t="s">
        <v>1186</v>
      </c>
      <c r="F19" s="25" t="s">
        <v>1187</v>
      </c>
      <c r="G19" s="25" t="s">
        <v>1188</v>
      </c>
      <c r="H19" s="25" t="s">
        <v>1189</v>
      </c>
      <c r="I19" s="25" t="s">
        <v>1190</v>
      </c>
      <c r="J19" s="25" t="s">
        <v>1191</v>
      </c>
      <c r="K19" s="25" t="s">
        <v>1192</v>
      </c>
      <c r="L19" s="25" t="s">
        <v>1193</v>
      </c>
      <c r="M19" s="25" t="s">
        <v>1194</v>
      </c>
      <c r="N19" s="25" t="s">
        <v>1195</v>
      </c>
      <c r="O19" s="25" t="s">
        <v>1196</v>
      </c>
    </row>
    <row r="20" spans="2:15">
      <c r="B20" s="24" t="s">
        <v>1197</v>
      </c>
      <c r="C20" s="24" t="s">
        <v>1198</v>
      </c>
      <c r="D20" s="25" t="s">
        <v>1199</v>
      </c>
      <c r="E20" s="25" t="s">
        <v>1200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2:15" ht="34.9">
      <c r="B21" s="24" t="s">
        <v>1201</v>
      </c>
      <c r="C21" s="24" t="s">
        <v>1202</v>
      </c>
      <c r="D21" s="25" t="s">
        <v>1203</v>
      </c>
      <c r="E21" s="25" t="s">
        <v>1204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2:15" ht="23.25">
      <c r="B22" s="24" t="s">
        <v>1205</v>
      </c>
      <c r="C22" s="24" t="s">
        <v>1202</v>
      </c>
      <c r="D22" s="25" t="s">
        <v>1206</v>
      </c>
      <c r="E22" s="25" t="s">
        <v>1207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2:15" ht="23.25">
      <c r="B23" s="24" t="s">
        <v>1208</v>
      </c>
      <c r="C23" s="24" t="s">
        <v>1209</v>
      </c>
      <c r="D23" s="25" t="s">
        <v>1210</v>
      </c>
      <c r="E23" s="25" t="s">
        <v>1211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2:15" ht="23.25">
      <c r="B24" s="24" t="s">
        <v>1076</v>
      </c>
      <c r="C24" s="24" t="s">
        <v>1209</v>
      </c>
      <c r="D24" s="25" t="s">
        <v>1212</v>
      </c>
      <c r="E24" s="25" t="s">
        <v>1213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2:15" ht="23.25">
      <c r="B25" s="24" t="s">
        <v>1077</v>
      </c>
      <c r="C25" s="24" t="s">
        <v>1202</v>
      </c>
      <c r="D25" s="25" t="s">
        <v>1214</v>
      </c>
      <c r="E25" s="25" t="s">
        <v>1215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2:15" ht="34.9">
      <c r="B26" s="24" t="s">
        <v>1078</v>
      </c>
      <c r="C26" s="24" t="s">
        <v>1202</v>
      </c>
      <c r="D26" s="25" t="s">
        <v>1216</v>
      </c>
      <c r="E26" s="25" t="s">
        <v>1217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2:15" ht="46.5">
      <c r="B27" s="24" t="s">
        <v>1079</v>
      </c>
      <c r="C27" s="24" t="s">
        <v>1202</v>
      </c>
      <c r="D27" s="25" t="s">
        <v>1218</v>
      </c>
      <c r="E27" s="25" t="s">
        <v>1219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2:15" ht="34.9">
      <c r="B28" s="24" t="s">
        <v>1080</v>
      </c>
      <c r="C28" s="24" t="s">
        <v>1202</v>
      </c>
      <c r="D28" s="25" t="s">
        <v>1220</v>
      </c>
      <c r="E28" s="25" t="s">
        <v>1221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15">
      <c r="B29" s="24" t="s">
        <v>1222</v>
      </c>
      <c r="C29" s="24" t="s">
        <v>1209</v>
      </c>
      <c r="D29" s="25" t="s">
        <v>1223</v>
      </c>
      <c r="E29" s="25" t="s">
        <v>1224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2:15" ht="34.9">
      <c r="B30" s="24" t="s">
        <v>1225</v>
      </c>
      <c r="C30" s="24" t="s">
        <v>1226</v>
      </c>
      <c r="D30" s="25" t="s">
        <v>1227</v>
      </c>
      <c r="E30" s="25" t="s">
        <v>1228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2:15" ht="46.5">
      <c r="B31" s="24" t="s">
        <v>1082</v>
      </c>
      <c r="C31" s="24" t="s">
        <v>1202</v>
      </c>
      <c r="D31" s="25" t="s">
        <v>1229</v>
      </c>
      <c r="E31" s="25" t="s">
        <v>1230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2:15">
      <c r="B32" s="24" t="s">
        <v>1231</v>
      </c>
      <c r="C32" s="24" t="s">
        <v>1232</v>
      </c>
      <c r="D32" s="25" t="s">
        <v>1233</v>
      </c>
      <c r="E32" s="25" t="s">
        <v>1234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2:15" ht="34.9">
      <c r="B33" s="24" t="s">
        <v>1235</v>
      </c>
      <c r="C33" s="24" t="s">
        <v>1236</v>
      </c>
      <c r="D33" s="25" t="s">
        <v>1237</v>
      </c>
      <c r="E33" s="25" t="s">
        <v>1238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2:15" ht="23.25">
      <c r="B34" s="24" t="s">
        <v>1239</v>
      </c>
      <c r="C34" s="24" t="s">
        <v>1240</v>
      </c>
      <c r="D34" s="25" t="s">
        <v>1241</v>
      </c>
      <c r="E34" s="25" t="s">
        <v>1242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2:15" ht="23.25">
      <c r="B35" s="24" t="s">
        <v>1243</v>
      </c>
      <c r="C35" s="24" t="s">
        <v>1244</v>
      </c>
      <c r="D35" s="25" t="s">
        <v>1245</v>
      </c>
      <c r="E35" s="25" t="s">
        <v>1246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5" ht="23.25">
      <c r="B36" s="24" t="s">
        <v>1247</v>
      </c>
      <c r="C36" s="24" t="s">
        <v>1248</v>
      </c>
      <c r="D36" s="25" t="s">
        <v>1249</v>
      </c>
      <c r="E36" s="25" t="s">
        <v>1250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5" ht="34.9">
      <c r="B37" s="24" t="s">
        <v>1251</v>
      </c>
      <c r="C37" s="24" t="s">
        <v>1252</v>
      </c>
      <c r="D37" s="25" t="s">
        <v>1253</v>
      </c>
      <c r="E37" s="25" t="s">
        <v>1254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5" ht="34.9">
      <c r="B38" s="24" t="s">
        <v>1255</v>
      </c>
      <c r="C38" s="24" t="s">
        <v>1256</v>
      </c>
      <c r="D38" s="25" t="s">
        <v>1257</v>
      </c>
      <c r="E38" s="25" t="s">
        <v>1258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5" ht="34.9">
      <c r="B39" s="24" t="s">
        <v>1259</v>
      </c>
      <c r="C39" s="24" t="s">
        <v>1260</v>
      </c>
      <c r="D39" s="25" t="s">
        <v>1261</v>
      </c>
      <c r="E39" s="25" t="s">
        <v>1262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2" spans="2:15">
      <c r="B42" s="49" t="s">
        <v>64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</row>
  </sheetData>
  <autoFilter ref="B9:O39" xr:uid="{00000000-0009-0000-0000-000006000000}"/>
  <mergeCells count="3">
    <mergeCell ref="B5:O5"/>
    <mergeCell ref="B6:O6"/>
    <mergeCell ref="B42:O42"/>
  </mergeCells>
  <conditionalFormatting sqref="B10:O39">
    <cfRule type="expression" dxfId="5" priority="2">
      <formula>ISEVEN(ROW())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1A2E5E"/>
  </sheetPr>
  <dimension ref="A1:O31"/>
  <sheetViews>
    <sheetView showGridLines="0" zoomScaleNormal="100" workbookViewId="0">
      <pane xSplit="2" ySplit="9" topLeftCell="C10" activePane="bottomRight" state="frozen"/>
      <selection pane="bottomRight"/>
      <selection pane="bottomLeft" activeCell="A10" sqref="A10"/>
      <selection pane="topRight" activeCell="C1" sqref="C1"/>
    </sheetView>
  </sheetViews>
  <sheetFormatPr defaultColWidth="8.7109375" defaultRowHeight="14.25"/>
  <cols>
    <col min="1" max="1" width="2.140625" customWidth="1"/>
    <col min="2" max="2" width="6" customWidth="1"/>
    <col min="3" max="3" width="16" customWidth="1"/>
    <col min="4" max="5" width="14" customWidth="1"/>
    <col min="6" max="6" width="22" customWidth="1"/>
    <col min="7" max="7" width="20" customWidth="1"/>
    <col min="8" max="8" width="18" customWidth="1"/>
    <col min="9" max="9" width="16" customWidth="1"/>
    <col min="10" max="10" width="20" customWidth="1"/>
    <col min="11" max="11" width="12" customWidth="1"/>
    <col min="12" max="12" width="10" customWidth="1"/>
    <col min="13" max="13" width="14" customWidth="1"/>
    <col min="14" max="14" width="16" customWidth="1"/>
    <col min="15" max="15" width="22" customWidth="1"/>
  </cols>
  <sheetData>
    <row r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3"/>
      <c r="B2" s="4" t="s">
        <v>1069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30" customHeight="1">
      <c r="A3" s="3"/>
      <c r="B3" s="5" t="s">
        <v>32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3.75" customHeight="1">
      <c r="A4" s="3"/>
      <c r="B4" s="6"/>
      <c r="C4" s="6"/>
      <c r="D4" s="6"/>
      <c r="E4" s="6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>
      <c r="A5" s="3"/>
      <c r="B5" s="40" t="s">
        <v>1263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ht="19.5" customHeight="1">
      <c r="A6" s="3"/>
      <c r="B6" s="46" t="s">
        <v>3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>
      <c r="A7" s="3"/>
      <c r="B7" s="1" t="s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27.75" customHeight="1">
      <c r="B9" s="22" t="s">
        <v>107</v>
      </c>
      <c r="C9" s="22" t="s">
        <v>1264</v>
      </c>
      <c r="D9" s="22" t="s">
        <v>109</v>
      </c>
      <c r="E9" s="22" t="s">
        <v>110</v>
      </c>
      <c r="F9" s="22" t="s">
        <v>1021</v>
      </c>
      <c r="G9" s="22" t="s">
        <v>1265</v>
      </c>
      <c r="H9" s="22" t="s">
        <v>101</v>
      </c>
      <c r="I9" s="22" t="s">
        <v>99</v>
      </c>
      <c r="J9" s="22" t="s">
        <v>1046</v>
      </c>
      <c r="K9" s="22" t="s">
        <v>60</v>
      </c>
      <c r="L9" s="22" t="s">
        <v>1266</v>
      </c>
      <c r="M9" s="22" t="s">
        <v>117</v>
      </c>
      <c r="N9" s="22" t="s">
        <v>120</v>
      </c>
      <c r="O9" s="22" t="s">
        <v>1267</v>
      </c>
    </row>
    <row r="10" spans="1:15" ht="104.65">
      <c r="B10" s="24" t="s">
        <v>1268</v>
      </c>
      <c r="C10" s="24" t="s">
        <v>1269</v>
      </c>
      <c r="D10" s="24" t="s">
        <v>1270</v>
      </c>
      <c r="E10" s="24" t="s">
        <v>1271</v>
      </c>
      <c r="F10" s="24" t="s">
        <v>1272</v>
      </c>
      <c r="G10" s="25" t="s">
        <v>1273</v>
      </c>
      <c r="H10" s="24" t="s">
        <v>1274</v>
      </c>
      <c r="I10" s="24" t="s">
        <v>1275</v>
      </c>
      <c r="J10" s="24" t="s">
        <v>1275</v>
      </c>
      <c r="K10" s="24" t="s">
        <v>136</v>
      </c>
      <c r="L10" s="24" t="s">
        <v>128</v>
      </c>
      <c r="M10" s="24" t="s">
        <v>1276</v>
      </c>
      <c r="N10" s="24" t="s">
        <v>139</v>
      </c>
      <c r="O10" s="25" t="s">
        <v>1277</v>
      </c>
    </row>
    <row r="11" spans="1:15" ht="81.400000000000006">
      <c r="B11" s="24" t="s">
        <v>1278</v>
      </c>
      <c r="C11" s="24" t="s">
        <v>1269</v>
      </c>
      <c r="D11" s="24" t="s">
        <v>1270</v>
      </c>
      <c r="E11" s="24" t="s">
        <v>1279</v>
      </c>
      <c r="F11" s="24" t="s">
        <v>1280</v>
      </c>
      <c r="G11" s="25" t="s">
        <v>1281</v>
      </c>
      <c r="H11" s="24" t="s">
        <v>1282</v>
      </c>
      <c r="I11" s="24" t="s">
        <v>1275</v>
      </c>
      <c r="J11" s="24" t="s">
        <v>1275</v>
      </c>
      <c r="K11" s="24" t="s">
        <v>136</v>
      </c>
      <c r="L11" s="24" t="s">
        <v>128</v>
      </c>
      <c r="M11" s="24" t="s">
        <v>1276</v>
      </c>
      <c r="N11" s="24" t="s">
        <v>139</v>
      </c>
      <c r="O11" s="25" t="s">
        <v>1283</v>
      </c>
    </row>
    <row r="12" spans="1:15" ht="58.15">
      <c r="B12" s="24" t="s">
        <v>1284</v>
      </c>
      <c r="C12" s="24" t="s">
        <v>1269</v>
      </c>
      <c r="D12" s="24" t="s">
        <v>1270</v>
      </c>
      <c r="E12" s="24" t="s">
        <v>1285</v>
      </c>
      <c r="F12" s="24" t="s">
        <v>1286</v>
      </c>
      <c r="G12" s="25" t="s">
        <v>1287</v>
      </c>
      <c r="H12" s="24" t="s">
        <v>1288</v>
      </c>
      <c r="I12" s="24" t="s">
        <v>1275</v>
      </c>
      <c r="J12" s="24" t="s">
        <v>1275</v>
      </c>
      <c r="K12" s="24" t="s">
        <v>136</v>
      </c>
      <c r="L12" s="24" t="s">
        <v>128</v>
      </c>
      <c r="M12" s="24" t="s">
        <v>1276</v>
      </c>
      <c r="N12" s="24" t="s">
        <v>139</v>
      </c>
      <c r="O12" s="25" t="s">
        <v>1289</v>
      </c>
    </row>
    <row r="13" spans="1:15" ht="58.15">
      <c r="B13" s="24" t="s">
        <v>1290</v>
      </c>
      <c r="C13" s="24" t="s">
        <v>1269</v>
      </c>
      <c r="D13" s="24" t="s">
        <v>1270</v>
      </c>
      <c r="E13" s="24" t="s">
        <v>1291</v>
      </c>
      <c r="F13" s="24" t="s">
        <v>1292</v>
      </c>
      <c r="G13" s="25" t="s">
        <v>1293</v>
      </c>
      <c r="H13" s="24" t="s">
        <v>1294</v>
      </c>
      <c r="I13" s="24" t="s">
        <v>1295</v>
      </c>
      <c r="J13" s="24" t="s">
        <v>1296</v>
      </c>
      <c r="K13" s="24" t="s">
        <v>136</v>
      </c>
      <c r="L13" s="24" t="s">
        <v>128</v>
      </c>
      <c r="M13" s="24" t="s">
        <v>1276</v>
      </c>
      <c r="N13" s="24" t="s">
        <v>139</v>
      </c>
      <c r="O13" s="25" t="s">
        <v>1297</v>
      </c>
    </row>
    <row r="14" spans="1:15" ht="58.15">
      <c r="B14" s="24" t="s">
        <v>1298</v>
      </c>
      <c r="C14" s="24" t="s">
        <v>1269</v>
      </c>
      <c r="D14" s="24" t="s">
        <v>1270</v>
      </c>
      <c r="E14" s="24" t="s">
        <v>1285</v>
      </c>
      <c r="F14" s="24" t="s">
        <v>1299</v>
      </c>
      <c r="G14" s="25" t="s">
        <v>1300</v>
      </c>
      <c r="H14" s="24" t="s">
        <v>1301</v>
      </c>
      <c r="I14" s="24" t="s">
        <v>1302</v>
      </c>
      <c r="J14" s="24" t="s">
        <v>1275</v>
      </c>
      <c r="K14" s="24" t="s">
        <v>136</v>
      </c>
      <c r="L14" s="24" t="s">
        <v>128</v>
      </c>
      <c r="M14" s="24" t="s">
        <v>1276</v>
      </c>
      <c r="N14" s="24" t="s">
        <v>139</v>
      </c>
      <c r="O14" s="25" t="s">
        <v>1303</v>
      </c>
    </row>
    <row r="15" spans="1:15" ht="58.15">
      <c r="B15" s="24" t="s">
        <v>1304</v>
      </c>
      <c r="C15" s="24" t="s">
        <v>1269</v>
      </c>
      <c r="D15" s="24" t="s">
        <v>1270</v>
      </c>
      <c r="E15" s="24" t="s">
        <v>1291</v>
      </c>
      <c r="F15" s="24" t="s">
        <v>1305</v>
      </c>
      <c r="G15" s="25" t="s">
        <v>1306</v>
      </c>
      <c r="H15" s="24" t="s">
        <v>1307</v>
      </c>
      <c r="I15" s="24" t="s">
        <v>1275</v>
      </c>
      <c r="J15" s="24" t="s">
        <v>1275</v>
      </c>
      <c r="K15" s="24" t="s">
        <v>136</v>
      </c>
      <c r="L15" s="24" t="s">
        <v>128</v>
      </c>
      <c r="M15" s="24" t="s">
        <v>1276</v>
      </c>
      <c r="N15" s="24" t="s">
        <v>139</v>
      </c>
      <c r="O15" s="25" t="s">
        <v>1308</v>
      </c>
    </row>
    <row r="16" spans="1:15" ht="46.5">
      <c r="B16" s="24" t="s">
        <v>1309</v>
      </c>
      <c r="C16" s="24" t="s">
        <v>1269</v>
      </c>
      <c r="D16" s="24" t="s">
        <v>1270</v>
      </c>
      <c r="E16" s="24" t="s">
        <v>1291</v>
      </c>
      <c r="F16" s="24" t="s">
        <v>1310</v>
      </c>
      <c r="G16" s="25" t="s">
        <v>1311</v>
      </c>
      <c r="H16" s="24" t="s">
        <v>1312</v>
      </c>
      <c r="I16" s="24" t="s">
        <v>1275</v>
      </c>
      <c r="J16" s="24" t="s">
        <v>1275</v>
      </c>
      <c r="K16" s="24" t="s">
        <v>136</v>
      </c>
      <c r="L16" s="24" t="s">
        <v>128</v>
      </c>
      <c r="M16" s="24" t="s">
        <v>1276</v>
      </c>
      <c r="N16" s="24" t="s">
        <v>139</v>
      </c>
      <c r="O16" s="25" t="s">
        <v>1313</v>
      </c>
    </row>
    <row r="17" spans="2:15" ht="69.75">
      <c r="B17" s="24" t="s">
        <v>1314</v>
      </c>
      <c r="C17" s="24" t="s">
        <v>1269</v>
      </c>
      <c r="D17" s="24" t="s">
        <v>1315</v>
      </c>
      <c r="E17" s="24" t="s">
        <v>86</v>
      </c>
      <c r="F17" s="24" t="s">
        <v>1316</v>
      </c>
      <c r="G17" s="25" t="s">
        <v>1317</v>
      </c>
      <c r="H17" s="24" t="s">
        <v>1318</v>
      </c>
      <c r="I17" s="24" t="s">
        <v>1319</v>
      </c>
      <c r="J17" s="24" t="s">
        <v>1319</v>
      </c>
      <c r="K17" s="24" t="s">
        <v>198</v>
      </c>
      <c r="L17" s="24" t="s">
        <v>239</v>
      </c>
      <c r="M17" s="24" t="s">
        <v>1320</v>
      </c>
      <c r="N17" s="24" t="s">
        <v>139</v>
      </c>
      <c r="O17" s="25" t="s">
        <v>1321</v>
      </c>
    </row>
    <row r="18" spans="2:15" ht="69.75">
      <c r="B18" s="24" t="s">
        <v>1322</v>
      </c>
      <c r="C18" s="24" t="s">
        <v>1323</v>
      </c>
      <c r="D18" s="24" t="s">
        <v>1324</v>
      </c>
      <c r="E18" s="24" t="s">
        <v>90</v>
      </c>
      <c r="F18" s="24" t="s">
        <v>1325</v>
      </c>
      <c r="G18" s="25" t="s">
        <v>1326</v>
      </c>
      <c r="H18" s="24" t="s">
        <v>1327</v>
      </c>
      <c r="I18" s="24" t="s">
        <v>1328</v>
      </c>
      <c r="J18" s="24" t="s">
        <v>1328</v>
      </c>
      <c r="K18" s="24" t="s">
        <v>136</v>
      </c>
      <c r="L18" s="24" t="s">
        <v>128</v>
      </c>
      <c r="M18" s="24" t="s">
        <v>1329</v>
      </c>
      <c r="N18" s="24" t="s">
        <v>139</v>
      </c>
      <c r="O18" s="25" t="s">
        <v>1330</v>
      </c>
    </row>
    <row r="19" spans="2:15" ht="69.75">
      <c r="B19" s="24" t="s">
        <v>1331</v>
      </c>
      <c r="C19" s="24" t="s">
        <v>1323</v>
      </c>
      <c r="D19" s="24" t="s">
        <v>1332</v>
      </c>
      <c r="E19" s="24" t="s">
        <v>86</v>
      </c>
      <c r="F19" s="24" t="s">
        <v>1333</v>
      </c>
      <c r="G19" s="25" t="s">
        <v>1334</v>
      </c>
      <c r="H19" s="24" t="s">
        <v>801</v>
      </c>
      <c r="I19" s="24" t="s">
        <v>1275</v>
      </c>
      <c r="J19" s="24" t="s">
        <v>1335</v>
      </c>
      <c r="K19" s="24" t="s">
        <v>136</v>
      </c>
      <c r="L19" s="24" t="s">
        <v>128</v>
      </c>
      <c r="M19" s="24" t="s">
        <v>1336</v>
      </c>
      <c r="N19" s="24" t="s">
        <v>139</v>
      </c>
      <c r="O19" s="25" t="s">
        <v>1337</v>
      </c>
    </row>
    <row r="20" spans="2:15" ht="34.9">
      <c r="B20" s="24" t="s">
        <v>1338</v>
      </c>
      <c r="C20" s="24" t="s">
        <v>1323</v>
      </c>
      <c r="D20" s="24" t="s">
        <v>1332</v>
      </c>
      <c r="E20" s="24" t="s">
        <v>90</v>
      </c>
      <c r="F20" s="24" t="s">
        <v>1339</v>
      </c>
      <c r="G20" s="25" t="s">
        <v>1340</v>
      </c>
      <c r="H20" s="24" t="s">
        <v>1341</v>
      </c>
      <c r="I20" s="24" t="s">
        <v>1275</v>
      </c>
      <c r="J20" s="24" t="s">
        <v>1275</v>
      </c>
      <c r="K20" s="24" t="s">
        <v>136</v>
      </c>
      <c r="L20" s="24" t="s">
        <v>128</v>
      </c>
      <c r="M20" s="24" t="s">
        <v>1329</v>
      </c>
      <c r="N20" s="24" t="s">
        <v>139</v>
      </c>
      <c r="O20" s="25" t="s">
        <v>1342</v>
      </c>
    </row>
    <row r="21" spans="2:15" ht="34.9">
      <c r="B21" s="24" t="s">
        <v>1343</v>
      </c>
      <c r="C21" s="24" t="s">
        <v>1323</v>
      </c>
      <c r="D21" s="24" t="s">
        <v>1332</v>
      </c>
      <c r="E21" s="24" t="s">
        <v>91</v>
      </c>
      <c r="F21" s="24" t="s">
        <v>1344</v>
      </c>
      <c r="G21" s="25" t="s">
        <v>1345</v>
      </c>
      <c r="H21" s="24" t="s">
        <v>1346</v>
      </c>
      <c r="I21" s="24" t="s">
        <v>1275</v>
      </c>
      <c r="J21" s="24" t="s">
        <v>1275</v>
      </c>
      <c r="K21" s="24" t="s">
        <v>136</v>
      </c>
      <c r="L21" s="24" t="s">
        <v>128</v>
      </c>
      <c r="M21" s="24" t="s">
        <v>1329</v>
      </c>
      <c r="N21" s="24" t="s">
        <v>139</v>
      </c>
      <c r="O21" s="25" t="s">
        <v>1347</v>
      </c>
    </row>
    <row r="22" spans="2:15" ht="23.25">
      <c r="B22" s="24" t="s">
        <v>1348</v>
      </c>
      <c r="C22" s="24" t="s">
        <v>1323</v>
      </c>
      <c r="D22" s="24" t="s">
        <v>1349</v>
      </c>
      <c r="E22" s="24" t="s">
        <v>86</v>
      </c>
      <c r="F22" s="24" t="s">
        <v>1350</v>
      </c>
      <c r="G22" s="25" t="s">
        <v>1351</v>
      </c>
      <c r="H22" s="24" t="s">
        <v>1352</v>
      </c>
      <c r="I22" s="24" t="s">
        <v>195</v>
      </c>
      <c r="J22" s="24" t="s">
        <v>195</v>
      </c>
      <c r="K22" s="24" t="s">
        <v>198</v>
      </c>
      <c r="L22" s="24" t="s">
        <v>239</v>
      </c>
      <c r="M22" s="24" t="s">
        <v>1329</v>
      </c>
      <c r="N22" s="24" t="s">
        <v>139</v>
      </c>
      <c r="O22" s="25" t="s">
        <v>1353</v>
      </c>
    </row>
    <row r="23" spans="2:15" ht="23.25">
      <c r="B23" s="24" t="s">
        <v>1354</v>
      </c>
      <c r="C23" s="24" t="s">
        <v>1323</v>
      </c>
      <c r="D23" s="24" t="s">
        <v>1349</v>
      </c>
      <c r="E23" s="24" t="s">
        <v>90</v>
      </c>
      <c r="F23" s="24" t="s">
        <v>1355</v>
      </c>
      <c r="G23" s="25" t="s">
        <v>1356</v>
      </c>
      <c r="H23" s="24" t="s">
        <v>195</v>
      </c>
      <c r="I23" s="24" t="s">
        <v>195</v>
      </c>
      <c r="J23" s="24" t="s">
        <v>195</v>
      </c>
      <c r="K23" s="24" t="s">
        <v>198</v>
      </c>
      <c r="L23" s="24" t="s">
        <v>239</v>
      </c>
      <c r="M23" s="24" t="s">
        <v>1329</v>
      </c>
      <c r="N23" s="24" t="s">
        <v>139</v>
      </c>
      <c r="O23" s="25" t="s">
        <v>1357</v>
      </c>
    </row>
    <row r="24" spans="2:15" ht="23.25">
      <c r="B24" s="24" t="s">
        <v>1358</v>
      </c>
      <c r="C24" s="24" t="s">
        <v>1323</v>
      </c>
      <c r="D24" s="24" t="s">
        <v>1349</v>
      </c>
      <c r="E24" s="24" t="s">
        <v>91</v>
      </c>
      <c r="F24" s="24" t="s">
        <v>1359</v>
      </c>
      <c r="G24" s="25" t="s">
        <v>1360</v>
      </c>
      <c r="H24" s="24" t="s">
        <v>195</v>
      </c>
      <c r="I24" s="24" t="s">
        <v>195</v>
      </c>
      <c r="J24" s="24" t="s">
        <v>195</v>
      </c>
      <c r="K24" s="24" t="s">
        <v>198</v>
      </c>
      <c r="L24" s="24" t="s">
        <v>239</v>
      </c>
      <c r="M24" s="24" t="s">
        <v>1329</v>
      </c>
      <c r="N24" s="24" t="s">
        <v>139</v>
      </c>
      <c r="O24" s="25" t="s">
        <v>1357</v>
      </c>
    </row>
    <row r="25" spans="2:15" ht="34.9">
      <c r="B25" s="24" t="s">
        <v>1361</v>
      </c>
      <c r="C25" s="24" t="s">
        <v>1323</v>
      </c>
      <c r="D25" s="24" t="s">
        <v>1362</v>
      </c>
      <c r="E25" s="24" t="s">
        <v>449</v>
      </c>
      <c r="F25" s="24" t="s">
        <v>1363</v>
      </c>
      <c r="G25" s="25" t="s">
        <v>1364</v>
      </c>
      <c r="H25" s="24" t="s">
        <v>1365</v>
      </c>
      <c r="I25" s="24" t="s">
        <v>195</v>
      </c>
      <c r="J25" s="24" t="s">
        <v>195</v>
      </c>
      <c r="K25" s="24" t="s">
        <v>136</v>
      </c>
      <c r="L25" s="24" t="s">
        <v>239</v>
      </c>
      <c r="M25" s="24" t="s">
        <v>1329</v>
      </c>
      <c r="N25" s="24" t="s">
        <v>139</v>
      </c>
      <c r="O25" s="25" t="s">
        <v>1366</v>
      </c>
    </row>
    <row r="26" spans="2:15" ht="34.9">
      <c r="B26" s="24" t="s">
        <v>1367</v>
      </c>
      <c r="C26" s="24" t="s">
        <v>1323</v>
      </c>
      <c r="D26" s="24" t="s">
        <v>1368</v>
      </c>
      <c r="E26" s="24" t="s">
        <v>90</v>
      </c>
      <c r="F26" s="24" t="s">
        <v>1369</v>
      </c>
      <c r="G26" s="25" t="s">
        <v>1370</v>
      </c>
      <c r="H26" s="24" t="s">
        <v>1371</v>
      </c>
      <c r="I26" s="24" t="s">
        <v>1275</v>
      </c>
      <c r="J26" s="24" t="s">
        <v>1275</v>
      </c>
      <c r="K26" s="24" t="s">
        <v>136</v>
      </c>
      <c r="L26" s="24" t="s">
        <v>128</v>
      </c>
      <c r="M26" s="24" t="s">
        <v>1329</v>
      </c>
      <c r="N26" s="24" t="s">
        <v>139</v>
      </c>
      <c r="O26" s="25" t="s">
        <v>1372</v>
      </c>
    </row>
    <row r="27" spans="2:15" ht="58.15">
      <c r="B27" s="24" t="s">
        <v>1373</v>
      </c>
      <c r="C27" s="24" t="s">
        <v>1323</v>
      </c>
      <c r="D27" s="24" t="s">
        <v>1374</v>
      </c>
      <c r="E27" s="24" t="s">
        <v>86</v>
      </c>
      <c r="F27" s="24" t="s">
        <v>1375</v>
      </c>
      <c r="G27" s="25" t="s">
        <v>1376</v>
      </c>
      <c r="H27" s="24" t="s">
        <v>1377</v>
      </c>
      <c r="I27" s="24" t="s">
        <v>195</v>
      </c>
      <c r="J27" s="24" t="s">
        <v>195</v>
      </c>
      <c r="K27" s="24" t="s">
        <v>136</v>
      </c>
      <c r="L27" s="24" t="s">
        <v>128</v>
      </c>
      <c r="M27" s="24" t="s">
        <v>1378</v>
      </c>
      <c r="N27" s="24" t="s">
        <v>139</v>
      </c>
      <c r="O27" s="25" t="s">
        <v>1379</v>
      </c>
    </row>
    <row r="28" spans="2:15" ht="46.5">
      <c r="B28" s="24" t="s">
        <v>1380</v>
      </c>
      <c r="C28" s="24" t="s">
        <v>1323</v>
      </c>
      <c r="D28" s="24" t="s">
        <v>1381</v>
      </c>
      <c r="E28" s="24" t="s">
        <v>86</v>
      </c>
      <c r="F28" s="24" t="s">
        <v>1382</v>
      </c>
      <c r="G28" s="25" t="s">
        <v>1383</v>
      </c>
      <c r="H28" s="24" t="s">
        <v>1384</v>
      </c>
      <c r="I28" s="24" t="s">
        <v>195</v>
      </c>
      <c r="J28" s="24" t="s">
        <v>195</v>
      </c>
      <c r="K28" s="24" t="s">
        <v>198</v>
      </c>
      <c r="L28" s="24" t="s">
        <v>239</v>
      </c>
      <c r="M28" s="24" t="s">
        <v>1329</v>
      </c>
      <c r="N28" s="24" t="s">
        <v>139</v>
      </c>
      <c r="O28" s="25" t="s">
        <v>1385</v>
      </c>
    </row>
    <row r="31" spans="2:15">
      <c r="B31" s="49" t="s">
        <v>64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</sheetData>
  <autoFilter ref="B9:O28" xr:uid="{00000000-0009-0000-0000-000007000000}"/>
  <mergeCells count="3">
    <mergeCell ref="B5:O5"/>
    <mergeCell ref="B6:O6"/>
    <mergeCell ref="B31:O31"/>
  </mergeCells>
  <conditionalFormatting sqref="B10:O28">
    <cfRule type="expression" dxfId="4" priority="2">
      <formula>ISEVEN(ROW())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A2E5E"/>
  </sheetPr>
  <dimension ref="A1:H31"/>
  <sheetViews>
    <sheetView showGridLines="0" zoomScaleNormal="100" workbookViewId="0">
      <pane xSplit="2" ySplit="9" topLeftCell="C10" activePane="bottomRight" state="frozen"/>
      <selection pane="bottomRight"/>
      <selection pane="bottomLeft" activeCell="A10" sqref="A10"/>
      <selection pane="topRight" activeCell="C1" sqref="C1"/>
    </sheetView>
  </sheetViews>
  <sheetFormatPr defaultColWidth="8.7109375" defaultRowHeight="14.25"/>
  <cols>
    <col min="1" max="1" width="2.140625" customWidth="1"/>
    <col min="2" max="2" width="30" customWidth="1"/>
    <col min="3" max="3" width="24" customWidth="1"/>
    <col min="4" max="4" width="14" customWidth="1"/>
    <col min="5" max="5" width="16" customWidth="1"/>
    <col min="6" max="6" width="24" customWidth="1"/>
    <col min="7" max="7" width="16" customWidth="1"/>
    <col min="8" max="8" width="26" customWidth="1"/>
  </cols>
  <sheetData>
    <row r="1" spans="1:8">
      <c r="A1" s="3"/>
      <c r="B1" s="3"/>
      <c r="C1" s="3"/>
      <c r="D1" s="3"/>
      <c r="E1" s="3"/>
      <c r="F1" s="3"/>
      <c r="G1" s="3"/>
      <c r="H1" s="3"/>
    </row>
    <row r="2" spans="1:8">
      <c r="A2" s="3"/>
      <c r="B2" s="4" t="s">
        <v>1386</v>
      </c>
      <c r="C2" s="3"/>
      <c r="D2" s="3"/>
      <c r="E2" s="3"/>
      <c r="F2" s="3"/>
      <c r="G2" s="3"/>
      <c r="H2" s="3"/>
    </row>
    <row r="3" spans="1:8" ht="30" customHeight="1">
      <c r="A3" s="3"/>
      <c r="B3" s="5" t="s">
        <v>35</v>
      </c>
      <c r="C3" s="3"/>
      <c r="D3" s="3"/>
      <c r="E3" s="3"/>
      <c r="F3" s="3"/>
      <c r="G3" s="3"/>
      <c r="H3" s="3"/>
    </row>
    <row r="4" spans="1:8" ht="3.75" customHeight="1">
      <c r="A4" s="3"/>
      <c r="B4" s="6"/>
      <c r="C4" s="6"/>
      <c r="D4" s="6"/>
      <c r="E4" s="6"/>
      <c r="F4" s="3"/>
      <c r="G4" s="3"/>
      <c r="H4" s="3"/>
    </row>
    <row r="5" spans="1:8">
      <c r="A5" s="3"/>
      <c r="B5" s="40" t="s">
        <v>1387</v>
      </c>
      <c r="C5" s="40"/>
      <c r="D5" s="40"/>
      <c r="E5" s="40"/>
      <c r="F5" s="40"/>
      <c r="G5" s="40"/>
      <c r="H5" s="40"/>
    </row>
    <row r="6" spans="1:8" ht="19.5" customHeight="1">
      <c r="A6" s="3"/>
      <c r="B6" s="46" t="s">
        <v>1018</v>
      </c>
      <c r="C6" s="46"/>
      <c r="D6" s="46"/>
      <c r="E6" s="46"/>
      <c r="F6" s="46"/>
      <c r="G6" s="46"/>
      <c r="H6" s="46"/>
    </row>
    <row r="7" spans="1:8">
      <c r="A7" s="3"/>
      <c r="B7" s="1" t="s">
        <v>1019</v>
      </c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 ht="27.75" customHeight="1">
      <c r="B9" s="22" t="s">
        <v>1388</v>
      </c>
      <c r="C9" s="22" t="s">
        <v>1047</v>
      </c>
      <c r="D9" s="22" t="s">
        <v>1029</v>
      </c>
      <c r="E9" s="22" t="s">
        <v>1389</v>
      </c>
      <c r="F9" s="22" t="s">
        <v>1390</v>
      </c>
      <c r="G9" s="22" t="s">
        <v>1391</v>
      </c>
      <c r="H9" s="22" t="s">
        <v>1392</v>
      </c>
    </row>
    <row r="10" spans="1:8" ht="23.25">
      <c r="B10" s="25" t="s">
        <v>1393</v>
      </c>
      <c r="C10" s="24"/>
      <c r="D10" s="37">
        <v>155</v>
      </c>
      <c r="E10" s="24" t="s">
        <v>1394</v>
      </c>
      <c r="F10" s="25"/>
      <c r="G10" s="24"/>
      <c r="H10" s="25"/>
    </row>
    <row r="11" spans="1:8" ht="23.25">
      <c r="B11" s="25" t="s">
        <v>1395</v>
      </c>
      <c r="C11" s="24" t="s">
        <v>1396</v>
      </c>
      <c r="D11" s="37">
        <v>100320</v>
      </c>
      <c r="E11" s="24" t="s">
        <v>1397</v>
      </c>
      <c r="F11" s="25" t="s">
        <v>1398</v>
      </c>
      <c r="G11" s="24"/>
      <c r="H11" s="25"/>
    </row>
    <row r="12" spans="1:8" ht="23.25">
      <c r="B12" s="25" t="s">
        <v>1399</v>
      </c>
      <c r="C12" s="24" t="s">
        <v>1400</v>
      </c>
      <c r="D12" s="37">
        <v>107082.5</v>
      </c>
      <c r="E12" s="24" t="s">
        <v>1401</v>
      </c>
      <c r="F12" s="25" t="s">
        <v>1402</v>
      </c>
      <c r="G12" s="24"/>
      <c r="H12" s="25"/>
    </row>
    <row r="13" spans="1:8" ht="23.25">
      <c r="B13" s="25" t="s">
        <v>1403</v>
      </c>
      <c r="C13" s="24" t="s">
        <v>1400</v>
      </c>
      <c r="D13" s="37">
        <v>121852.5</v>
      </c>
      <c r="E13" s="24" t="s">
        <v>1404</v>
      </c>
      <c r="F13" s="25" t="s">
        <v>1402</v>
      </c>
      <c r="G13" s="24"/>
      <c r="H13" s="25"/>
    </row>
    <row r="14" spans="1:8" ht="23.25">
      <c r="B14" s="25" t="s">
        <v>1405</v>
      </c>
      <c r="C14" s="24"/>
      <c r="D14" s="37">
        <v>10800</v>
      </c>
      <c r="E14" s="24" t="s">
        <v>1406</v>
      </c>
      <c r="F14" s="25" t="s">
        <v>1407</v>
      </c>
      <c r="G14" s="24"/>
      <c r="H14" s="25"/>
    </row>
    <row r="15" spans="1:8" ht="23.25">
      <c r="B15" s="25" t="s">
        <v>1408</v>
      </c>
      <c r="C15" s="24" t="s">
        <v>1409</v>
      </c>
      <c r="D15" s="37">
        <v>113680</v>
      </c>
      <c r="E15" s="24" t="s">
        <v>1410</v>
      </c>
      <c r="F15" s="25" t="s">
        <v>1411</v>
      </c>
      <c r="G15" s="24"/>
      <c r="H15" s="25"/>
    </row>
    <row r="16" spans="1:8" ht="23.25">
      <c r="B16" s="25" t="s">
        <v>1412</v>
      </c>
      <c r="C16" s="24"/>
      <c r="D16" s="37">
        <v>760</v>
      </c>
      <c r="E16" s="24" t="s">
        <v>1413</v>
      </c>
      <c r="F16" s="25" t="s">
        <v>1414</v>
      </c>
      <c r="G16" s="24"/>
      <c r="H16" s="25"/>
    </row>
    <row r="17" spans="2:8">
      <c r="B17" s="25" t="s">
        <v>1415</v>
      </c>
      <c r="C17" s="24"/>
      <c r="D17" s="37">
        <v>490</v>
      </c>
      <c r="E17" s="24" t="s">
        <v>1413</v>
      </c>
      <c r="F17" s="25" t="s">
        <v>1416</v>
      </c>
      <c r="G17" s="24"/>
      <c r="H17" s="25"/>
    </row>
    <row r="18" spans="2:8">
      <c r="B18" s="25" t="s">
        <v>1417</v>
      </c>
      <c r="C18" s="24"/>
      <c r="D18" s="37">
        <v>130</v>
      </c>
      <c r="E18" s="24" t="s">
        <v>1413</v>
      </c>
      <c r="F18" s="25" t="s">
        <v>1418</v>
      </c>
      <c r="G18" s="24"/>
      <c r="H18" s="25"/>
    </row>
    <row r="19" spans="2:8">
      <c r="B19" s="25" t="s">
        <v>1419</v>
      </c>
      <c r="C19" s="24"/>
      <c r="D19" s="37">
        <v>552</v>
      </c>
      <c r="E19" s="24" t="s">
        <v>1413</v>
      </c>
      <c r="F19" s="25" t="s">
        <v>1363</v>
      </c>
      <c r="G19" s="24"/>
      <c r="H19" s="25"/>
    </row>
    <row r="20" spans="2:8" ht="34.9">
      <c r="B20" s="25" t="s">
        <v>1420</v>
      </c>
      <c r="C20" s="24" t="s">
        <v>1421</v>
      </c>
      <c r="D20" s="37">
        <v>900</v>
      </c>
      <c r="E20" s="24" t="s">
        <v>1422</v>
      </c>
      <c r="F20" s="25"/>
      <c r="G20" s="24"/>
      <c r="H20" s="25"/>
    </row>
    <row r="21" spans="2:8" ht="34.9">
      <c r="B21" s="25" t="s">
        <v>1423</v>
      </c>
      <c r="C21" s="24" t="s">
        <v>1424</v>
      </c>
      <c r="D21" s="37">
        <v>1500</v>
      </c>
      <c r="E21" s="24" t="s">
        <v>1425</v>
      </c>
      <c r="F21" s="25" t="s">
        <v>1418</v>
      </c>
      <c r="G21" s="24"/>
      <c r="H21" s="25"/>
    </row>
    <row r="22" spans="2:8">
      <c r="B22" s="25" t="s">
        <v>1426</v>
      </c>
      <c r="C22" s="24"/>
      <c r="D22" s="37">
        <v>530</v>
      </c>
      <c r="E22" s="24" t="s">
        <v>1413</v>
      </c>
      <c r="F22" s="25"/>
      <c r="G22" s="24"/>
      <c r="H22" s="25"/>
    </row>
    <row r="23" spans="2:8">
      <c r="B23" s="25" t="s">
        <v>1427</v>
      </c>
      <c r="C23" s="24"/>
      <c r="D23" s="37">
        <v>530</v>
      </c>
      <c r="E23" s="24" t="s">
        <v>1413</v>
      </c>
      <c r="F23" s="25"/>
      <c r="G23" s="24"/>
      <c r="H23" s="25"/>
    </row>
    <row r="24" spans="2:8" ht="23.25">
      <c r="B24" s="25" t="s">
        <v>1428</v>
      </c>
      <c r="C24" s="24"/>
      <c r="D24" s="37">
        <v>8760</v>
      </c>
      <c r="E24" s="24" t="s">
        <v>1429</v>
      </c>
      <c r="F24" s="25" t="s">
        <v>1407</v>
      </c>
      <c r="G24" s="24"/>
      <c r="H24" s="25"/>
    </row>
    <row r="25" spans="2:8">
      <c r="B25" s="25" t="s">
        <v>1430</v>
      </c>
      <c r="C25" s="24" t="s">
        <v>1431</v>
      </c>
      <c r="D25" s="37">
        <v>16300</v>
      </c>
      <c r="E25" s="24" t="s">
        <v>1432</v>
      </c>
      <c r="F25" s="25"/>
      <c r="G25" s="24"/>
      <c r="H25" s="25"/>
    </row>
    <row r="26" spans="2:8">
      <c r="B26" s="25" t="s">
        <v>1433</v>
      </c>
      <c r="C26" s="24" t="s">
        <v>1434</v>
      </c>
      <c r="D26" s="37">
        <v>0</v>
      </c>
      <c r="E26" s="24" t="s">
        <v>1435</v>
      </c>
      <c r="F26" s="25"/>
      <c r="G26" s="24"/>
      <c r="H26" s="25"/>
    </row>
    <row r="27" spans="2:8" ht="23.25">
      <c r="B27" s="25" t="s">
        <v>1436</v>
      </c>
      <c r="C27" s="24" t="s">
        <v>1424</v>
      </c>
      <c r="D27" s="37">
        <v>40750</v>
      </c>
      <c r="E27" s="24" t="s">
        <v>1437</v>
      </c>
      <c r="F27" s="25"/>
      <c r="G27" s="24"/>
      <c r="H27" s="25"/>
    </row>
    <row r="28" spans="2:8">
      <c r="B28" s="33" t="s">
        <v>1438</v>
      </c>
      <c r="D28" s="35">
        <f>SUM(D10:D27)</f>
        <v>525092</v>
      </c>
    </row>
    <row r="31" spans="2:8">
      <c r="B31" s="49" t="s">
        <v>64</v>
      </c>
      <c r="C31" s="49"/>
      <c r="D31" s="49"/>
      <c r="E31" s="49"/>
      <c r="F31" s="49"/>
      <c r="G31" s="49"/>
      <c r="H31" s="49"/>
    </row>
  </sheetData>
  <autoFilter ref="B9:H27" xr:uid="{00000000-0009-0000-0000-000008000000}"/>
  <mergeCells count="3">
    <mergeCell ref="B5:H5"/>
    <mergeCell ref="B6:H6"/>
    <mergeCell ref="B31:H31"/>
  </mergeCells>
  <conditionalFormatting sqref="B10:H27">
    <cfRule type="expression" dxfId="3" priority="2">
      <formula>ISEVEN(ROW())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Bruno Delvallée</cp:lastModifiedBy>
  <cp:revision>0</cp:revision>
  <dcterms:created xsi:type="dcterms:W3CDTF">2026-05-31T19:54:25Z</dcterms:created>
  <dcterms:modified xsi:type="dcterms:W3CDTF">2026-06-16T11:18:40Z</dcterms:modified>
  <cp:category/>
  <cp:contentStatus/>
</cp:coreProperties>
</file>